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1985" activeTab="0"/>
  </bookViews>
  <sheets>
    <sheet name="zbiorczy" sheetId="1" r:id="rId1"/>
    <sheet name="szczegółowy" sheetId="2" r:id="rId2"/>
  </sheets>
  <definedNames>
    <definedName name="_xlnm._FilterDatabase" localSheetId="1" hidden="1">'szczegółowy'!$A$4:$M$47</definedName>
    <definedName name="_xlnm._FilterDatabase" localSheetId="0" hidden="1">'zbiorczy'!$A$4:$F$35</definedName>
    <definedName name="_xlnm.Print_Area" localSheetId="1">'szczegółowy'!$A$1:$M$47</definedName>
    <definedName name="_xlnm.Print_Area" localSheetId="0">'zbiorczy'!$A$1:$F$35</definedName>
    <definedName name="_xlnm.Print_Titles" localSheetId="1">'szczegółowy'!$1:$4</definedName>
    <definedName name="_xlnm.Print_Titles" localSheetId="0">'zbiorczy'!$1:$4</definedName>
  </definedNames>
  <calcPr fullCalcOnLoad="1"/>
</workbook>
</file>

<file path=xl/sharedStrings.xml><?xml version="1.0" encoding="utf-8"?>
<sst xmlns="http://schemas.openxmlformats.org/spreadsheetml/2006/main" count="394" uniqueCount="205">
  <si>
    <t>w złotych</t>
  </si>
  <si>
    <t>Lp</t>
  </si>
  <si>
    <t>Kod JST</t>
  </si>
  <si>
    <t>Nazwa JST</t>
  </si>
  <si>
    <t>Typ JST</t>
  </si>
  <si>
    <t>Typ szkoły / placówki poszkodowanej w wyniku nieprzewidzianego zdarzenia losowego</t>
  </si>
  <si>
    <t>Rodzaj zdarzenia losowego</t>
  </si>
  <si>
    <t>Całkowity koszt wykonania remontu</t>
  </si>
  <si>
    <t>Kwota wnioskowana przez JST</t>
  </si>
  <si>
    <t>Uwagi</t>
  </si>
  <si>
    <t>Informacja czy budynek był ubezpieczony</t>
  </si>
  <si>
    <t>Kwota uzyskanego odszkodowania</t>
  </si>
  <si>
    <t>RAZEM</t>
  </si>
  <si>
    <t>x</t>
  </si>
  <si>
    <t>gmina</t>
  </si>
  <si>
    <t>nie</t>
  </si>
  <si>
    <t>Podział 0,4 % rezerwy części oświatowej subwencji ogólnej z tytułu pomocy JST w przypadkach losowych</t>
  </si>
  <si>
    <t>Kwota wnioskowana przez JST (maksymalnie kol. 9*1/2 lub kol. 9-kol.10)</t>
  </si>
  <si>
    <t>miasto-gmina</t>
  </si>
  <si>
    <t>tak</t>
  </si>
  <si>
    <t>zapl - war.1</t>
  </si>
  <si>
    <t>środki własne-  war 1 (nie mniej niż 0)</t>
  </si>
  <si>
    <t>jeżeli &lt;0=war2)war 2</t>
  </si>
  <si>
    <t xml:space="preserve">wnioskowana war 3 </t>
  </si>
  <si>
    <t>wnioskowana - nie mniej niż 0</t>
  </si>
  <si>
    <t>1/2kol9-kol8 (&lt;0=war2)</t>
  </si>
  <si>
    <t>kol 10-kolN</t>
  </si>
  <si>
    <t>kol8-1/2kol9</t>
  </si>
  <si>
    <t>1/2*kol9</t>
  </si>
  <si>
    <t>kolQ-kol11</t>
  </si>
  <si>
    <t>Łosice</t>
  </si>
  <si>
    <t>pruszkowski</t>
  </si>
  <si>
    <t>powiat</t>
  </si>
  <si>
    <t>Gozdowo</t>
  </si>
  <si>
    <t>szydłowiecki</t>
  </si>
  <si>
    <t>Długosiodło</t>
  </si>
  <si>
    <t>Szkoła Podstawowa w Czuchlebach</t>
  </si>
  <si>
    <t>Zdarzenie potwierdza Meldunek Komendanta Powiatowej Państwowej Straży Pożarnej</t>
  </si>
  <si>
    <t xml:space="preserve">Zespół Szkół im. Fritdjofa Nansena w Piastowie </t>
  </si>
  <si>
    <t>Liceum Ogólnokształcące im. Tadeusza Kościuszki w Pruszkowie</t>
  </si>
  <si>
    <t>Szkoła Podstawowa im. Kardynała Wyszyńskiego w Lelicach</t>
  </si>
  <si>
    <t xml:space="preserve">Zdarzenie potwierdza Zaświadczenie Komendanta Powiatowego Państwowej Straży Pożarnej oraz </t>
  </si>
  <si>
    <t>Zespół Szkół im. Henryka Sienkiewicza w Szydłowcu</t>
  </si>
  <si>
    <t>Zespół Szkół  w Starym Bosewie</t>
  </si>
  <si>
    <t>Radzanów</t>
  </si>
  <si>
    <t>Publiczne Gimnazjum w Rogolinie</t>
  </si>
  <si>
    <t>W wyniku ulewnych opadów deszczu i gradobicia w dniu 20 maja br. doszło do zalania sal lekcyjnych. Należy wymienić posadzki w zalanych pomieszczeniach</t>
  </si>
  <si>
    <t>Kwota przyznana (decyzja Zespołu)</t>
  </si>
  <si>
    <t>060916</t>
  </si>
  <si>
    <t>Zakrzew</t>
  </si>
  <si>
    <t>Szkoła Podstawowa w Zakrzewie</t>
  </si>
  <si>
    <t>W wyniku ulewnych opadów deszczu w dniu 10 lipca br. doszło do uszkodzenia pokrycia dachowego i zalania sal lekcyjnych uszkodzenia posadzek na zewnątrz budynku. Należy dokonać niezbędnych napraw.</t>
  </si>
  <si>
    <t>czarnkowsko-trzcianecki</t>
  </si>
  <si>
    <t>Trzciana</t>
  </si>
  <si>
    <t>Żegocina</t>
  </si>
  <si>
    <t>Pleśna</t>
  </si>
  <si>
    <t>Kłaj</t>
  </si>
  <si>
    <t>Centrum Edukacji Zawodowej w Czarnkowie</t>
  </si>
  <si>
    <t>załączono: Informacja Komendy Powiatowej Państwowej Straży Pożarnej w Czarnkowie</t>
  </si>
  <si>
    <t>Szkoła Podstawowa w Kamionnej</t>
  </si>
  <si>
    <t>załączono: Protokół Komisji Wojewódzkiej</t>
  </si>
  <si>
    <t>Zespół Szkół im. Świętej Królowej Jadwigi w Żegocinie</t>
  </si>
  <si>
    <t>W wyniku nawałnicy z silnym wiatrem, opadami gradu i deszczu 7 sierpnia br. uszkodzeniu uległ dach i zalana została aula szkolna - konieczność remontu auli i  kotłowni i pomieszczenia do ćwiczeń korekcyjnych</t>
  </si>
  <si>
    <t>załączono: Zaświadczenie Komendy Powiatowej Państwowej Straży Pożarnej</t>
  </si>
  <si>
    <t>Zespół Szkolno-Przedszkolny w Rzuchowej</t>
  </si>
  <si>
    <t xml:space="preserve">W wyniku nawałnicy z opadem deszczu i gradu oraz silnym wiatrem 30 maja br. nastąpiło zerwanie części dachu oraz uszkodzenie rynien i wyrwanie wentylatorów - konieczność remontu dachu, montażu wentylatorów , remontu instalacji odgromowej </t>
  </si>
  <si>
    <t>załączono: Decyzja Powiatowego Inspektora Nadzoru Budowlanego</t>
  </si>
  <si>
    <t>Zespół Szkół Ogólnokształcących w Szarowie</t>
  </si>
  <si>
    <t>załączono: pismo Komendy Powiatowej Państwowej Straży Pożarnej</t>
  </si>
  <si>
    <t>kluczborski</t>
  </si>
  <si>
    <t xml:space="preserve">powiat </t>
  </si>
  <si>
    <t>brzozowski</t>
  </si>
  <si>
    <t>Mielec</t>
  </si>
  <si>
    <t xml:space="preserve">ropczycko-sędziszowski </t>
  </si>
  <si>
    <t>Ropczyce</t>
  </si>
  <si>
    <t>Zespół Szkół Ponadgimnazjalnych Nr 2 - Centrum Kształcenia Ustawicznego w Kluczborku, ul. Byczyńska 7, 46-200 Kluczbork</t>
  </si>
  <si>
    <t xml:space="preserve">Zalanie szkoły spowodowane przez intensywne opady deszczu w dniu 4 lipca 2013 r. Szkody: zanieczyszczone namułem i szlamem podłogi, zalane płyty pilśniowe, zalane i zanieczyszczone powłoki malarskie, zniszczone, odspojone tynki, uszkodzona stolarka drzwiowa. Zakres niezbędnych prac remontowych: wymiana płyt pilśniowych, skucie tynku, dezynfekcja i odgrzybienie podłóg i ścian, uzupełnianie tynków, malowanie ścian, wymiana skrzydeł drzwiowych, remont i wymiana posadzek z PVC. </t>
  </si>
  <si>
    <t>Do wniosku dołączono: informacja ze zdarzenia wystawiona przez Komendę Powiatową Państwowej Straży Pożarnej w Kluczborku, pismo ws. odszkodowania</t>
  </si>
  <si>
    <t>I Liceum Ogólnokształcące im. K.K. Wielkiego w Brzozowie</t>
  </si>
  <si>
    <t>Burza, gradobicie i ulewa 17 czerwca br. na skutek, której zostały uszkodzone okna, zalane sale lekcyjne, sanitariaty i korytarze. Konieczne są do wykonania prace: remont okien (z wymianą skrzydeł), suszenie ścian i stropów, remont instalacji elektrycznej, remont sufitów podwieszonych, wymiana posadzek, wymiana zabudowy pionów instalacyjnych z płyt gipsowo-kartonowych, uzupełnienie okładzin z płytek ceramicznych ścian i posadzek, wymiana tynków, drzwi, ościeżnic i opasek zabytkowych, malowanie pomieszczeń.</t>
  </si>
  <si>
    <t>Do wniosku dołączono: potwierdzenie przekazania terenu, obiektu lub mienia objętego działaniem ratowniczym wystawione przez Komendę Powiatową Państwowej Straży Pożarnej w Brzozowie, zaświadczenie KPPSP w Brzozowie z dnia 18 czerwca br.</t>
  </si>
  <si>
    <t>Szkoła Podstawowa w Rzędzianowicach</t>
  </si>
  <si>
    <t>Nawalne opady deszczu, gradobicie, które wystąpiły w dniu 10 czerwca br. Ze względu na zły stan techniczny (spaczenie, nieszczelność) okien pomieszczeń klasowych od strony zachodniej budynku szkoły, podczas nawałnicy i gradobicia nastąpiło zalanie klas wodą. Woda deszczowa, która pozostawała w pomieszczeniach przez kilka godzin wypaczyła panele podłogowe. Okna (6szt.) wymagały wymiany. Grad uszkodził (podziurawił) zadaszenie z poliwęglanu komórkowego, zamontowane nad wejściem do szkoły. Wejście do szkoły wymagało remontu.</t>
  </si>
  <si>
    <t>Do wniosku dołączono: protokół PINB w Mielcu z dnia 1 lipca br., pismo ws. odszkodowania</t>
  </si>
  <si>
    <t>Liceum Ogólnokształcącego im Tadeusza Kościuszki 
w Ropczycach przy ul. Mickiewicza 12</t>
  </si>
  <si>
    <t>W dniu 5 czerwca oraz w nocy z 5 na 6 czerwca 2013r. uszkodzeniu uległa płyta odbojowa wokół budynku szkoły, uszkodzona została izolacja pionowa ścian fundamentowych oraz uszkodzona została część połaci dachowej wraz z obróbkami blacharskimi.  Konieczna jest naprawa i malowanie dachu, izolacja przeciwwilgociowa i termiczna ścian fundamentowych, drenaż opaskowy.</t>
  </si>
  <si>
    <t xml:space="preserve">Do wniosku dołączono: protokół PINB w Ropczycach, protokół dyrektora szkoły z dnia 6 czerwca br., protokół z dnia 10 czerwca br. spisany na okoliczność zdarzenia losowego </t>
  </si>
  <si>
    <t>Zespół Szkół w Małej</t>
  </si>
  <si>
    <t>Wichura, ulewne deszcze w dniu 30 maja br. Zerwane pokrycie dachu z papy termozgrzewalnej, rynien i rur spustowych, instalacji odgromowej, obróbek blacharskich, zalanie sal lekcyjnych i korytarza.</t>
  </si>
  <si>
    <t xml:space="preserve">Do wniosku dołączono: protokół komisji powołanej przez Wojewodę Podkarpackiego z dnia 10 lipca br. </t>
  </si>
  <si>
    <t>Zespół Szkół w Gnojnicy Woli</t>
  </si>
  <si>
    <t>Wichura, ulewne deszcze w dniu 30 maja br. Zerwane pokrycie dachu z papy termozgrzewalnej, instalacji odgromowej, obróbek blacharskich, zalanie izolacji, sal lekcyjnych i klatki schodowej.</t>
  </si>
  <si>
    <t>0201</t>
  </si>
  <si>
    <t>Bolesławiecki</t>
  </si>
  <si>
    <t>0208</t>
  </si>
  <si>
    <t>Kłodzki</t>
  </si>
  <si>
    <t>021003</t>
  </si>
  <si>
    <t>Leśna</t>
  </si>
  <si>
    <t>021202</t>
  </si>
  <si>
    <t>Lubomierz</t>
  </si>
  <si>
    <t>0214</t>
  </si>
  <si>
    <t>Oleśnicki</t>
  </si>
  <si>
    <t>0219</t>
  </si>
  <si>
    <t>Świdnicki</t>
  </si>
  <si>
    <t>0218</t>
  </si>
  <si>
    <t>Średzki</t>
  </si>
  <si>
    <t>040706</t>
  </si>
  <si>
    <t>Kruszwica</t>
  </si>
  <si>
    <t>0416</t>
  </si>
  <si>
    <t>Tucholski</t>
  </si>
  <si>
    <t>041906</t>
  </si>
  <si>
    <t>Żnin</t>
  </si>
  <si>
    <t>Zespół Szkół Mechanicznych im. L. Waryńskiego w Bolesławcu</t>
  </si>
  <si>
    <t>Ulewne deszcze, 29-30 lipca 2013 r. Zakres szkód: podtopienie budynku szkoły: zalanie pomieszczeń dydaktycznych, siłowni na parterze budynku szkoły i kotłowni w piwnicy. Zniszczone zostały wykładziny podłogowe, posadzki cementowe w pomieszczeniach dydaktycznych uległy popękaniu, zniszczone zostały okładziny ceramiczne oraz tynki ścian w pomieszczeniach dydaktycznych. Uszkodzeniu uległa instalacja CO i elektryczna. Zakres remontu: skucie ścian, skucie posadzek, wykonanie nowych tynków wraz z malowaniem, wykonanie nowych posadzek z izolacją i ociepleniem wraz z okładzinami zewnętrznymi, wymiana zniszczonych drzwi i progów.</t>
  </si>
  <si>
    <t>Zespół Szkół Ogólnokształcących w Bystrzycy Kłodzkiej</t>
  </si>
  <si>
    <t xml:space="preserve">Burza z ulewnym deszczem 30 lipca 2013 r. i 20 sierpnia 2013 r. Zakres szkód: zniszczone pokrycie dachowe. Zakres remontu: zerwanie zniszczonego pokrycia z blachy trapezowej, wymiana uszkodzonych elementów konstrukcji dachu, wykonanie nowego pokrycia z blachy płaskiej , wymiana uszkodzonych obróbek blacharskich, wymiana wywietrzników z blachy przemurowanie kominów wentylacyjnych ponad dachem. </t>
  </si>
  <si>
    <t>Tak, odmowa wypłaty odszkodowania</t>
  </si>
  <si>
    <t>Gimnazjum w Leśnej</t>
  </si>
  <si>
    <t>Powódź, 29-30 lipca 2013 r. Zakres szkód: zalane zostały dwie kotłownie, sanitariaty. Powstały ubytki w glazurze, armaturze, instalacji elektrycznej, tynkach, posadzkach. Zniszczone zostało kilkadziesiąt metrów ogrodzenia szkoły. Zakres remontu: uzupełnienie zniszczonej części ogrodzenia, remont sanitariatów, uzupełnienie ubytków w tynkach, posadzkach, glazurze, remont instalacji wodno- kanalizacyjnej w najniższej kondygnacji, c.o. oraz instalacji elektrycznej.</t>
  </si>
  <si>
    <t>Tak</t>
  </si>
  <si>
    <t xml:space="preserve">Do wniosku załączono: protokół kontroli Państwowego Powiatowego Inspektora Sanitarnego w Lubaniu. </t>
  </si>
  <si>
    <t>Szkoła Podstawowa im. Jana Pawła II w Leśnej</t>
  </si>
  <si>
    <t>Powódź, 29-30 lipca 2013 r. Zakres szkód: zalana i zniszczona została kotłownia, sala gimnastyczna, pomieszczenia przy sali gimnastycznej (sanitariaty, magazynki, szatnie), sale lekcyjne oraz teren wokół szkoły, na którym znajduje się m. in. wielofunkcyjne boisko ze sztuczną nawierzchnią, chodniki z kostki betonowej, betonowa opaska, zewnętrzna elewacja budynku. Zakres remontu: remont podłogi w sali gimnastycznej, remont sanitariatów, uzupełnienie ubytków w tynkach, posadzkach, glazurze, remont instalacji wodno-kanalizacyjnej, c.o. oraz elektrycznej, remont elementów zewnętrznej infrastruktury takich jak chodniki, sztuczna nawierzchnia wielofunkcyjnego boiska sportowego, elewacja budynków w częściach dolnych.</t>
  </si>
  <si>
    <t>Do wniosku załączono: protokół kontroli Państwowego Powiatowego Inspektora Sanitarnego w Lubaniu.</t>
  </si>
  <si>
    <t>Zespół Szkół w Lubomierzu</t>
  </si>
  <si>
    <t>Nawalne opady deszczu i gradobicie, 2-9 czerwca 2013 r. Zakres szkód: w wyniku zalania nastąpiła częściowa degradacja tynków i gzymsów na elewacji szkoły. W wyniku wypłukania spoiwa powstały spękania w obrębie otworów okiennych oraz nastąpiła destabilizacja części ściany, podmyte studzienki, powstały zapadliska w nawierzchni przy szkole. Zakres remontu: częściowe uzupełnienie tynków i gzymsów elewacji szkoły.</t>
  </si>
  <si>
    <t>Tak (procedura w toku)</t>
  </si>
  <si>
    <t>Do wniosku załączono: protokół Komisji Wojewódzkiej do spraw weryfikacji strat.</t>
  </si>
  <si>
    <t>Liceum Ogólnokształcące im. Tadeusza Kościuszki w Sycowie</t>
  </si>
  <si>
    <t xml:space="preserve">Intensywne burze i ulewy, 2-6 maja 2013 r. Zakres szkód: zalane pomieszczenia piwniczne, w tym kotłownia, uszkodzenie tynków ścian i filarów na skutek czego tynk odpadał płatami, uszkodzenie elementów pieca centralnego ogrzewania (pompa, dmuchawa, reduktor). Zakres remontu: wymiany zniszczonych elementów pieca, odbicie zniszczonych tynków, osuszenie, odgrzybienie, położenie nowych tynków i pomalowanie. </t>
  </si>
  <si>
    <t>Zespół Szkół w Strzegomiu</t>
  </si>
  <si>
    <t>Do wniosku załączono: decyzję Powiatowego Inspektoratu Nadzoru Budowlanego w Świdnicy.</t>
  </si>
  <si>
    <t>Zespół Szkół Mechanicznych w Świdnicy</t>
  </si>
  <si>
    <t>Zespół Szkół Ogólnokształcących w Świebodzicach</t>
  </si>
  <si>
    <t xml:space="preserve">Długotrwałe, ulewne opady deszczu oraz porywiste wiatry, 1-3 maja 2013 r. i 27 maja - 3 czerwca 2013 r. Zakres szkód: liczne ubytki dachówek w pokryciu dachowym, znaczne ubytki tynku, zmurszenia cegły na kominach w części ponaddachowej, uszkodzenia blaszanych czap kominowych. Rozwarstwienia kominów, w części ponaddachowej odchylenie od pionu jednego z kominów, uszkodzone mocowanie instalacji odgromowej, nieszczelności obróbek blacharskich i orynnowania budynku. </t>
  </si>
  <si>
    <t>Zespół Szkół Ogólnokształcących nr 3 w Świdnicy</t>
  </si>
  <si>
    <t>Długotrwałe opady deszczu oraz porywiste wiatry, 1-3 maja 2013 r. i 27 maja - 3 czerwca 2013 r. Zakres szkód: W budynku głównym szkoły "A": znaczne ubytki wyprawy elewacyjnej w części gzymsu podrynnowego, nieszczelności obróbek blacharskich i orynnowania budynku. W budynku Internatu: znaczne ubytki tynku, zmurszenia cegły na kominach w części ponaddachowej, czapy kominów uszkodzone, liczne zacieki na stropie ostatniej kondygnacji budynku, świadczące o nieszczelnym pokryciu papowym, ubytki tynku w części podrynnowej, ubytki oraz odspojenia tynku ogniomurów, uszkodzenia opierzenia ogniomurów, uszkodzone mocowanie instalacji odgromowej, nieszczelności obróbek blacharskich i orynnowania budynku.</t>
  </si>
  <si>
    <t>Tak (brak odszkodowania)</t>
  </si>
  <si>
    <t>Zespół Szkół Ponadgimnazjalnych w Środzie Śląskiej</t>
  </si>
  <si>
    <t>Deszcze nawalne, porywisty wiatr, 24-25 czerwca 2013 r. Zakres szkód: uszkodzone zostało poszycie dachowe z dachówki ceramicznej, oberwane rynny i rury spustowe oraz rozszczelnienie okien uszkodzenia szyb i zalanie pomieszczeń na 2 piętrze szkoły. Zakres remontu: wymiana pokrycia dachowego, wymiana stolarki okiennej, wymiana rynien i rur spustowych oraz malowanie pomieszczeń na 2 piętrze.</t>
  </si>
  <si>
    <t>Do wniosku załączono: protokół kontroli obiektu budowlanego Powiatowego Inspektora Nadzoru Budowlanego w Środzie Śląskiej.</t>
  </si>
  <si>
    <t>Zespół Szkół Ogólnokształcących w Kruszwicy</t>
  </si>
  <si>
    <t xml:space="preserve">Intensywne opady deszczu z silnym wiatrem, 12 maja 2013r, 25 maja 2013 r. Zakres szkód: uszkodzony dach, rynny i rury spustowe, instalacja elektryczna. Zakres remontu: naprawa dachu, deskowanie, wymiana rynien i rur spustowych, założenie instalacji odgromowej, wymiana instalacji elektrycznej wewnętrznej. Likwidacja zacieków - malowanie ścian i sufitów. </t>
  </si>
  <si>
    <t>Do wniosku załączono: decyzję Powiatowego Inspektora Nadzoru Budowlanego w Inowrocławiu.</t>
  </si>
  <si>
    <t>Specjalny Ośrodek Szkolno-Wychowawczy w Tucholi</t>
  </si>
  <si>
    <t>Porywisty wiatr oraz obfite opady deszczu, 29 lipca 2013 r. Zakres szkód: uszkodzenie dachu o powierzchni 200 m2, uszkodzenie ścian budynku, instalacji elektrycznej i podłogi. Zakres remontu: naprawa poszycia dachowego, naprawa instalacji elektrycznej, zbicie i położenie nowych tynków wewnątrz i na zewnątrz budynku, położenie nowych posadzek podłogowych.</t>
  </si>
  <si>
    <t>Tak (w trakcie procedury)</t>
  </si>
  <si>
    <t>Poradnia Psychologiczno-Pedagogiczna w Tucholi</t>
  </si>
  <si>
    <t>Silna ulewa, 25 czerwca 2013 r. Zakres remontu: naprawa pokrycia dachowego, wymiana płyt kartonowo-gipsowych wraz z materiałem ocieplającym, naprawa instalacji elektrycznej, malowanie poczekalni.</t>
  </si>
  <si>
    <t>Tucholskie Centrum Edukacji Zawodowej w Tucholi</t>
  </si>
  <si>
    <t>Porywisty wiatr oraz obfite opady deszczu, 29 lipca 2013 r. Zakres szkód: zalanie pracowni dydaktycznej w wyniku uszkodzenia poszycia dachu. Zakres remontu: naprawa poszycia dachu, instalacji deszczowej, malowanie ściany i sufitu pomieszczenia.</t>
  </si>
  <si>
    <t>Zespół Szkół Licealnych i Technicznych im. Ziemi Tucholskiej w Tucholi</t>
  </si>
  <si>
    <t>Porywisty wiatr oraz obfite opady deszczu, 29 lipca 2013 r. Zakres szkód: uszkodzone zostało pokrycie dachu budynku internatu. Przez uszkodzony dach do pomieszczeń na czwartymi częściowo trzecim piętrze przedostała się duża ilość wody. Zniszczyła ona podłogi, ściany, sufity oraz wyposażenie w większości pomieszczeń na wspomnianych dwóch kondygnacjach. Zakres remontu: remont dachu wraz z kominami wentylacyjnymi. W pomieszczeniach na czwartym i częściowo na trzecim piętrze należy wymienić: podłogi, instalację elektryczną, częściowo tynki na ścianach i sufitach. Całość wymaga również malowania.</t>
  </si>
  <si>
    <t>Zespół Publicznych Szkół nr 1 w Żninie</t>
  </si>
  <si>
    <t>Ulewa, 3 sierpnia 2013 r., zakres szkód: zniszczenie ścian fekaliami w pomieszczeniach sanitarnych przez rozszczelnioną rurę kanalizacyjną. Zakres remontu: skucie płytek i tynków, osuszenie ścian, odsłonięcie pionów kanalizacyjnych w celu sprawdzenia ich stanu technicznego i ponowny remont pomieszczeń.</t>
  </si>
  <si>
    <t>260406</t>
  </si>
  <si>
    <t>Górno</t>
  </si>
  <si>
    <t>260412</t>
  </si>
  <si>
    <t>Morawica</t>
  </si>
  <si>
    <t>Zespół Szkół w Bęczkowie</t>
  </si>
  <si>
    <t>Nawalne deszcze, 30 maja 2013 r. i 5 czerwca 2013 r., zakres szkód: zalanie piwnic tj. szatnie budynku Gimnazjum, pomieszczeń kotłowni oraz murków oporowych przy wejściu do kotłowni. Zakres remontu: skucie zamokniętych tynków, osuszenie pomieszczeń, wykonanie tynków renowacyjnych, wykonanie odpływu liniowego przed wejściem do kotłowni, odprowadzenie powierzchniowe wód opadowych spod rur spustowych, przemurowanie murków oporowych do kotłowni i wykonanie nowej nawierzchni zejścia. W celu zabezpieczenia budynków przez zalaniem zamontowanie przeszklonego daszku nad studniami przy oknach piwnicznych pomieszczeń szatni, zamontowanie odwodnienia liniowego przed bramą kotłowni, ułożenie betonowych korytek odwadniających, wykonanie nawierzchni zejścia do kotłowni.</t>
  </si>
  <si>
    <t>Do wniosku załączono: protokół kontroli Powiatowego Inspektoratu Nadzoru Budowlanego w Kielcach.</t>
  </si>
  <si>
    <t>Zespół Szkół w Górnie</t>
  </si>
  <si>
    <t>Nawalne deszcze, 30 maja 2013 r. i 5 czerwca 2013 r. Zakres szkód: zalanie poddasza Gimnazjum. Zakres remontu: zdemontowanie istniejącego pokrycia z blachy dachówkopodobnej wraz z izolacją termiczną i częściowe wykończenie wewnętrzne sufity z zalanych płyt gipsowo-kartonowych, zamontowanie folii paroszczelnej, ułożenie ocieplenia z wełny mineralnej, uzupełnienie obróbek blacharskich okien i kominów, zamontowanie pokrycia z blachy, wymiana włazu dachowego.</t>
  </si>
  <si>
    <t>Zespół Szkół w Brzezinach</t>
  </si>
  <si>
    <t>Gradobicie, 18 czerwca 2013 r. Zakres szkód: na pokryciu dachowym z blachy falistej, lakierowanej powstały liczne wgniecenia, uszkodzeniu uległy również rynny, obróbki blacharskie pasa nadrynnowego i kołnierze kominów, uszkodzony został właz dachowy i wybite dwie szyby. Zakres remontu: wymiana rynien, włazu dachowego, przewodów instalacji odgromowej, uzupełnienie obróbek blacharskich: kalenic, gzyms, pas nadrynnowy, kołnierze kominów, czapy kominowe, wymiana gwoździ na wkręty stalowe.</t>
  </si>
  <si>
    <t>Do wniosku załączono: protokół Komisji Gminnej powołanej w związku z zarządzeniem nr 62/2011 Wojewody Świętokrzyskiego oraz pismo pełnomocnika wojewody ds.. Usuwania skutków klęsk żywiołowych w Województwie Świętokrzyskim.</t>
  </si>
  <si>
    <t>Zespół Szkół w Bilczy</t>
  </si>
  <si>
    <t>Gradobicie, 18 czerwca 2013 r. Zakres szkód: na budynku szkoły uszkodzeniu uległy rynny, obróbki blacharskie pasa nadrynnowego. Zakres remontu: wymiana rynien, rur spustowych, wkrętów stalowych, uzupełnienie obróbek blacharskich pasa nadrynnowego.</t>
  </si>
  <si>
    <t>Gradobicie, 18 czerwca 2013 r. Zakres szkód: zniszczeniu uległo 140 plastikowych krzesełek na boisku szkolnym. Zakres remontu: wymiana 140 plastikowych krzesełek.</t>
  </si>
  <si>
    <t>oleśnicki</t>
  </si>
  <si>
    <t>świdnicki</t>
  </si>
  <si>
    <t>bolesławiecki</t>
  </si>
  <si>
    <t>kłodzki</t>
  </si>
  <si>
    <t>średzki</t>
  </si>
  <si>
    <t>tucholski</t>
  </si>
  <si>
    <t>061802</t>
  </si>
  <si>
    <t>Bełżec</t>
  </si>
  <si>
    <t>tak, ale nie od tego typu zdarzeń</t>
  </si>
  <si>
    <t>Szkoła Podstawowa w Bełżcu</t>
  </si>
  <si>
    <t>W wyniku intensywnych opadów deszczu w czerwcu br. zalane zostały pomieszczenia w piwnicach budynku. Należy odprowadzić wody opadowe z terenu szkoły do kanalizacji deszczowej.</t>
  </si>
  <si>
    <r>
      <t>Do wniosku załączono: zaświadczenie Komendy Powiatowej Państwowej Straży Pożarnej w Oleśnicy.</t>
    </r>
    <r>
      <rPr>
        <sz val="13"/>
        <color indexed="10"/>
        <rFont val="Arial"/>
        <family val="2"/>
      </rPr>
      <t xml:space="preserve">  W 2012 r. jst otrzymała 29.829 zł na naprawę tynków uszkodzonych w wyniku nawałnicy.</t>
    </r>
  </si>
  <si>
    <t xml:space="preserve">Do wniosku załączono: protokół kontroli Powiatowego Inspektora Nadzoru Budowlanego w Tucholi. </t>
  </si>
  <si>
    <t xml:space="preserve">Długotrwałe, ulewne opady deszczu oraz porywiste wiatry, 1-3 maja 2013 r. i 27 maja - 3 czerwca 2013 r. Zakres szkód: W budynku głównym szkoły "A": ubytki i odspojenia tynku w części gzymsu pod rynnowego, nieszczelności obróbek blacharskich i orynnowania budynku, uszkodzony komin dymowy części ponaddachowej, uszkodzenia części czap kominowych, częściowo uszkodzone mocowanie instalacji odgromowej, częściowo nieszczelne pokrycie dachowe. W budynku dydaktycznym "B": liczne uszkodzenia mechaniczne oraz biologiczne drewnianej stolarki okiennej, pęknięcia skrzydeł okiennych jak i ościeżnic, obwodowe zarysowania styków ościeżnic z murem ścian zewnętrznych, w części okien przegnicia skrzydeł okiennych. </t>
  </si>
  <si>
    <t>Długotrwałe, ulewne opady deszczu oraz porywiste wiatry, 1-3 maja 2013 r. i 27 maja - 3 czerwca 2013 r. Zakres szkód: ubytki tynku, zmurszenia cegły na kominach w części ponaddachowej, uszkodzenia czap kominowych, uszkodzone mocowanie instalacji odgromowej, nieszczelności obróbek blacharskich i orynnowania budynku, nieszczelne pokrycie papowe.</t>
  </si>
  <si>
    <t>Zdarzenie potwierdza protokół kontroli Państwowego Powiatowego Inspektora Sanitarnego</t>
  </si>
  <si>
    <t xml:space="preserve">W wyniku intensywnych opadów deszczu w dniach 8-12 czerwca br. zniszczona została I kondygnacja budynku - konieczność udrożnienie drenażu opaskowego, skucie tynku i położenie nowego wraz z termomodernizacją, wykonanie izolacji opaskowej, wymiana parkietu na sali gimnastycznej, odmalowania zniszczonych pomieszczeń </t>
  </si>
  <si>
    <t>Zalanie pomieszczeń w przyziemiu budynku wodami opadowymi i wodą z kanalizacji - konieczność naprawy kotła gazowego, wymiana paneli podłogowych, wykładzin, części mebli, dezynfekcji i malowania wszystkich zalanych pomieszczeń.</t>
  </si>
  <si>
    <t>Zdarzenie potwierdza Decyzja Państwowego Powiatowego Inspektora Sanitarnego</t>
  </si>
  <si>
    <t>W dniu 15 maja br. w szkole miał miejsce pożar w jednej z klas. W wyniku pożaru 3 klasy i korytarz zostały okopcone. Zniszczeniu uległy drzwi do 1 klasy. W 1 klasie zniszczona została wykładzina i uszkodzony piec kaflowy, pęknięciu uległ przewód kominowy. Należy usunąć skutki pożaru.</t>
  </si>
  <si>
    <t>Zdarzenie potwierdza Protokół oględzin obiektu budowalnego Powiatowego Inspektora Nadzoru Budowlanego</t>
  </si>
  <si>
    <t>W wyniku silnych opadów  w dniu 9 czerwca   nastąpiło przenikanie wody przez konstrukcję dachu. Zawilgoceniu uległy pomieszczenia pod dachem. Należy odgrzybić te pomieszczenia, naprawić dach oraz położyć instalację termiczną</t>
  </si>
  <si>
    <t>W wyniku gwałtownych opadów w dniu 3 czerwca br nastąpiło zalanie szkoły, spowodowane zlaniem dachu nad salą gimnastyczną. Należy naprawić dach na powierzchni ok. 120 m2 oraz wyremontować zalane klasy. Spływająca woda zniszczyła poprzez wymycie ziemi i osunięcie gruntu część ogrodzenia, które też należy naprawić</t>
  </si>
  <si>
    <t>W dniu 26 czerwca br. w wyniku gwałtownych opadów zalaniu uległy pomieszczenia piwniczne w których znajdowało się wyposażenie szkolne. Należy wyremontować zalane pomieszczenia i zakupić zniszczone wyposażenie Sali gimnastycznej</t>
  </si>
  <si>
    <r>
      <t xml:space="preserve">Zdarzenie potwierdza Decyzja Państwowego Inspektora Nadzoru Budowlanego oraz zaświadczenie Państwowej Powiatowej Straży Pożarnej, protokół wewnętrzny. </t>
    </r>
    <r>
      <rPr>
        <sz val="13"/>
        <color indexed="10"/>
        <rFont val="Arial"/>
        <family val="2"/>
      </rPr>
      <t>W roku bieżącym jst otrzymała 30.000 zł na remont zalanych pomieszczeń.</t>
    </r>
  </si>
  <si>
    <t>W dniu 9 czerwca br. w wyniku silnych opadów deszczu i wysokiego poziomu wód nastąpiło zalanie w klasach co spowodowało zawilgocenie parkietu. Należy osuszyć i odgrzybić zalane pomieszczenia oraz wykonać izolacje przeciwwilgociową. Należy wymienić klepkę parkietową</t>
  </si>
  <si>
    <t>W wyniku ulewnych deszczy w nocy z 12/13 maja br połączonego z gwałtownymi wichurami nastąpiło uszkodzenie rur spustowych i rynien, częściowo została zerwana połać dachowa oraz pomieszczenia szatni i korytarz. Należy naprawić dach, rury oraz wyremontować zalane korytarze</t>
  </si>
  <si>
    <t>Zdarzenie potwierdza protokół komisyjny,  oraz protokół oględzin Powiatowego inspektora Nadzoru Budowlanego</t>
  </si>
  <si>
    <t>W związku z silnymi nawałnicami w dniu 26.06 br. uszkodzony został dach i zalane zostało pomieszczenie sali gimnastycznej - konieczność kompleksowej wymiany nawierzchni płyty głównej sali gimnastycznej oraz uzupełnienie ubytków tynkarskich, malowanie i gipsowanie ścian i sufitu, odświeżanie szatni, toalet, łazienek przy sali gimnastycznej</t>
  </si>
  <si>
    <t xml:space="preserve">Zaangażowane środki własne (co najmniej kol. 9*1/2-kol.8).  Jeżeli kwota odszkodowania jest równa lub wyższa od połowy wartości kosztorysowej remontu to jednostka samorządu terytorialnego nie ma obowiązku zaplanowania środków własnych na wykonanie remontu.   </t>
  </si>
  <si>
    <t xml:space="preserve">Do wniosku dołączono: pismo Komendy Powiatowej Państwowej Straży Pożarnej w Bolesławcu. </t>
  </si>
  <si>
    <t>Do wniosku załączono: pismo Komendy Powiatowej Państwowej Straży Pożarnej w Kłodzku.</t>
  </si>
  <si>
    <t xml:space="preserve">Do wniosku załączono: protokół kontroli Powiatowego Inspektora Nadzoru Budowlanego w Żninie oraz decyzję Powiatowego Inspektora Nadzoru Budowlanego w Żninie.  </t>
  </si>
  <si>
    <r>
      <t xml:space="preserve">Do wniosku załączono: protokół kontroli Powiatowego Inspektora Nadzoru Budowlanego w Tucholi. </t>
    </r>
    <r>
      <rPr>
        <sz val="13"/>
        <color indexed="10"/>
        <rFont val="Arial"/>
        <family val="2"/>
      </rPr>
      <t xml:space="preserve">W 2012 r. jst otrzymała 277 400 zł. na zdarzenie losowe w Zespole Szkół Licealnych i Technicznych (ulewne deszcze). </t>
    </r>
  </si>
  <si>
    <r>
      <t>Do wniosku załączono: protokół kontroli Powiatowego Inspektora Nadzoru Budowlanego w Tucholi.</t>
    </r>
    <r>
      <rPr>
        <sz val="13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</si>
</sst>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\ _z_ł_-;\-* #,##0\ _z_ł_-;_-* &quot;-&quot;??\ _z_ł_-;_-@_-"/>
    <numFmt numFmtId="167" formatCode="0.0"/>
    <numFmt numFmtId="168" formatCode="#,##0\ _z_ł"/>
    <numFmt numFmtId="169" formatCode="#,##0_ ;\-#,##0\ "/>
  </numFmts>
  <fonts count="53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 CE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3"/>
      <name val="Arial CE"/>
      <family val="2"/>
    </font>
    <font>
      <sz val="13"/>
      <name val="Arial Narrow"/>
      <family val="2"/>
    </font>
    <font>
      <sz val="13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2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Fill="1" applyBorder="1" applyAlignment="1" quotePrefix="1">
      <alignment horizontal="left" vertical="center"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3" fontId="8" fillId="0" borderId="12" xfId="54" applyNumberFormat="1" applyFont="1" applyFill="1" applyBorder="1" applyAlignment="1">
      <alignment horizontal="right" vertical="center"/>
      <protection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left" vertical="center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3" fontId="8" fillId="0" borderId="12" xfId="42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2" xfId="42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168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KomisjaNr1los-22.041" xfId="53"/>
    <cellStyle name="Normalny_wyposażenieIII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5" sqref="E35"/>
    </sheetView>
  </sheetViews>
  <sheetFormatPr defaultColWidth="9.00390625" defaultRowHeight="12.75"/>
  <cols>
    <col min="1" max="1" width="6.625" style="1" customWidth="1"/>
    <col min="2" max="2" width="11.25390625" style="1" customWidth="1"/>
    <col min="3" max="3" width="22.75390625" style="2" customWidth="1"/>
    <col min="4" max="4" width="16.75390625" style="12" customWidth="1"/>
    <col min="5" max="5" width="17.25390625" style="1" customWidth="1"/>
    <col min="6" max="6" width="15.25390625" style="3" customWidth="1"/>
    <col min="7" max="16384" width="9.125" style="3" customWidth="1"/>
  </cols>
  <sheetData>
    <row r="1" spans="1:6" s="4" customFormat="1" ht="46.5" customHeight="1">
      <c r="A1" s="91" t="s">
        <v>16</v>
      </c>
      <c r="B1" s="91"/>
      <c r="C1" s="91"/>
      <c r="D1" s="91"/>
      <c r="E1" s="91"/>
      <c r="F1" s="91"/>
    </row>
    <row r="2" spans="1:5" s="8" customFormat="1" ht="16.5">
      <c r="A2" s="5"/>
      <c r="B2" s="6"/>
      <c r="C2" s="7"/>
      <c r="D2" s="11"/>
      <c r="E2" s="6"/>
    </row>
    <row r="3" spans="1:6" s="8" customFormat="1" ht="66">
      <c r="A3" s="9" t="s">
        <v>1</v>
      </c>
      <c r="B3" s="9" t="s">
        <v>2</v>
      </c>
      <c r="C3" s="9" t="s">
        <v>3</v>
      </c>
      <c r="D3" s="10" t="s">
        <v>4</v>
      </c>
      <c r="E3" s="10" t="s">
        <v>8</v>
      </c>
      <c r="F3" s="60" t="s">
        <v>47</v>
      </c>
    </row>
    <row r="4" spans="1:6" s="8" customFormat="1" ht="16.5">
      <c r="A4" s="14">
        <v>1</v>
      </c>
      <c r="B4" s="14">
        <v>2</v>
      </c>
      <c r="C4" s="14">
        <v>3</v>
      </c>
      <c r="D4" s="27">
        <v>4</v>
      </c>
      <c r="E4" s="26">
        <v>5</v>
      </c>
      <c r="F4" s="28">
        <v>6</v>
      </c>
    </row>
    <row r="5" spans="1:6" s="6" customFormat="1" ht="16.5">
      <c r="A5" s="31">
        <v>1</v>
      </c>
      <c r="B5" s="48" t="s">
        <v>92</v>
      </c>
      <c r="C5" s="31" t="s">
        <v>93</v>
      </c>
      <c r="D5" s="31" t="s">
        <v>32</v>
      </c>
      <c r="E5" s="33">
        <v>166411</v>
      </c>
      <c r="F5" s="64"/>
    </row>
    <row r="6" spans="1:7" s="8" customFormat="1" ht="16.5">
      <c r="A6" s="31">
        <v>2</v>
      </c>
      <c r="B6" s="67" t="s">
        <v>94</v>
      </c>
      <c r="C6" s="24" t="s">
        <v>95</v>
      </c>
      <c r="D6" s="24" t="s">
        <v>32</v>
      </c>
      <c r="E6" s="56">
        <v>100000</v>
      </c>
      <c r="F6" s="55"/>
      <c r="G6" s="49"/>
    </row>
    <row r="7" spans="1:7" s="8" customFormat="1" ht="16.5">
      <c r="A7" s="31">
        <v>3</v>
      </c>
      <c r="B7" s="67" t="s">
        <v>96</v>
      </c>
      <c r="C7" s="24" t="s">
        <v>97</v>
      </c>
      <c r="D7" s="24" t="s">
        <v>18</v>
      </c>
      <c r="E7" s="56">
        <v>492752</v>
      </c>
      <c r="F7" s="55"/>
      <c r="G7" s="49"/>
    </row>
    <row r="8" spans="1:7" s="8" customFormat="1" ht="16.5">
      <c r="A8" s="31">
        <v>4</v>
      </c>
      <c r="B8" s="67" t="s">
        <v>98</v>
      </c>
      <c r="C8" s="24" t="s">
        <v>99</v>
      </c>
      <c r="D8" s="24" t="s">
        <v>18</v>
      </c>
      <c r="E8" s="56">
        <v>67820</v>
      </c>
      <c r="F8" s="55"/>
      <c r="G8" s="49"/>
    </row>
    <row r="9" spans="1:7" s="8" customFormat="1" ht="16.5">
      <c r="A9" s="31">
        <v>5</v>
      </c>
      <c r="B9" s="67" t="s">
        <v>100</v>
      </c>
      <c r="C9" s="24" t="s">
        <v>101</v>
      </c>
      <c r="D9" s="24" t="s">
        <v>32</v>
      </c>
      <c r="E9" s="56">
        <v>82120</v>
      </c>
      <c r="F9" s="55"/>
      <c r="G9" s="49"/>
    </row>
    <row r="10" spans="1:7" s="8" customFormat="1" ht="16.5">
      <c r="A10" s="31">
        <v>7</v>
      </c>
      <c r="B10" s="67" t="s">
        <v>104</v>
      </c>
      <c r="C10" s="24" t="s">
        <v>105</v>
      </c>
      <c r="D10" s="24" t="s">
        <v>32</v>
      </c>
      <c r="E10" s="56">
        <v>164147</v>
      </c>
      <c r="F10" s="55"/>
      <c r="G10" s="49"/>
    </row>
    <row r="11" spans="1:7" s="8" customFormat="1" ht="16.5">
      <c r="A11" s="31">
        <v>6</v>
      </c>
      <c r="B11" s="67" t="s">
        <v>102</v>
      </c>
      <c r="C11" s="24" t="s">
        <v>103</v>
      </c>
      <c r="D11" s="24" t="s">
        <v>32</v>
      </c>
      <c r="E11" s="56">
        <v>387784</v>
      </c>
      <c r="F11" s="55"/>
      <c r="G11" s="49"/>
    </row>
    <row r="12" spans="1:7" s="8" customFormat="1" ht="16.5">
      <c r="A12" s="31">
        <v>8</v>
      </c>
      <c r="B12" s="67" t="s">
        <v>106</v>
      </c>
      <c r="C12" s="24" t="s">
        <v>107</v>
      </c>
      <c r="D12" s="24" t="s">
        <v>18</v>
      </c>
      <c r="E12" s="56">
        <v>33743</v>
      </c>
      <c r="F12" s="55"/>
      <c r="G12" s="49"/>
    </row>
    <row r="13" spans="1:7" s="8" customFormat="1" ht="16.5">
      <c r="A13" s="31">
        <v>9</v>
      </c>
      <c r="B13" s="67" t="s">
        <v>108</v>
      </c>
      <c r="C13" s="24" t="s">
        <v>109</v>
      </c>
      <c r="D13" s="24" t="s">
        <v>32</v>
      </c>
      <c r="E13" s="56">
        <v>145250</v>
      </c>
      <c r="F13" s="55"/>
      <c r="G13" s="49"/>
    </row>
    <row r="14" spans="1:7" s="8" customFormat="1" ht="16.5">
      <c r="A14" s="31">
        <v>10</v>
      </c>
      <c r="B14" s="67" t="s">
        <v>110</v>
      </c>
      <c r="C14" s="24" t="s">
        <v>111</v>
      </c>
      <c r="D14" s="24" t="s">
        <v>18</v>
      </c>
      <c r="E14" s="56">
        <v>100000</v>
      </c>
      <c r="F14" s="55"/>
      <c r="G14" s="49"/>
    </row>
    <row r="15" spans="1:7" s="8" customFormat="1" ht="16.5">
      <c r="A15" s="31">
        <v>11</v>
      </c>
      <c r="B15" s="48" t="s">
        <v>48</v>
      </c>
      <c r="C15" s="31" t="s">
        <v>49</v>
      </c>
      <c r="D15" s="31" t="s">
        <v>14</v>
      </c>
      <c r="E15" s="33">
        <v>100000</v>
      </c>
      <c r="F15" s="50"/>
      <c r="G15" s="49"/>
    </row>
    <row r="16" spans="1:7" s="8" customFormat="1" ht="16.5">
      <c r="A16" s="31">
        <v>12</v>
      </c>
      <c r="B16" s="48" t="s">
        <v>176</v>
      </c>
      <c r="C16" s="31" t="s">
        <v>177</v>
      </c>
      <c r="D16" s="31" t="s">
        <v>14</v>
      </c>
      <c r="E16" s="33">
        <v>10000</v>
      </c>
      <c r="F16" s="50"/>
      <c r="G16" s="49"/>
    </row>
    <row r="17" spans="1:6" s="8" customFormat="1" ht="16.5">
      <c r="A17" s="31">
        <v>13</v>
      </c>
      <c r="B17" s="47">
        <v>120108</v>
      </c>
      <c r="C17" s="16" t="s">
        <v>53</v>
      </c>
      <c r="D17" s="24" t="s">
        <v>14</v>
      </c>
      <c r="E17" s="55">
        <v>100000</v>
      </c>
      <c r="F17" s="62"/>
    </row>
    <row r="18" spans="1:6" s="8" customFormat="1" ht="16.5">
      <c r="A18" s="31">
        <v>14</v>
      </c>
      <c r="B18" s="47">
        <v>120109</v>
      </c>
      <c r="C18" s="16" t="s">
        <v>54</v>
      </c>
      <c r="D18" s="24" t="s">
        <v>14</v>
      </c>
      <c r="E18" s="55">
        <v>90000</v>
      </c>
      <c r="F18" s="62"/>
    </row>
    <row r="19" spans="1:6" s="8" customFormat="1" ht="16.5">
      <c r="A19" s="31">
        <v>15</v>
      </c>
      <c r="B19" s="47">
        <v>121604</v>
      </c>
      <c r="C19" s="16" t="s">
        <v>55</v>
      </c>
      <c r="D19" s="24" t="s">
        <v>14</v>
      </c>
      <c r="E19" s="55">
        <v>18190</v>
      </c>
      <c r="F19" s="23"/>
    </row>
    <row r="20" spans="1:6" s="72" customFormat="1" ht="17.25">
      <c r="A20" s="31">
        <v>16</v>
      </c>
      <c r="B20" s="47">
        <v>121903</v>
      </c>
      <c r="C20" s="16" t="s">
        <v>56</v>
      </c>
      <c r="D20" s="24" t="s">
        <v>14</v>
      </c>
      <c r="E20" s="55">
        <v>26000</v>
      </c>
      <c r="F20" s="87"/>
    </row>
    <row r="21" spans="1:6" s="72" customFormat="1" ht="17.25">
      <c r="A21" s="31">
        <v>17</v>
      </c>
      <c r="B21" s="48">
        <v>140103</v>
      </c>
      <c r="C21" s="58" t="s">
        <v>44</v>
      </c>
      <c r="D21" s="31" t="s">
        <v>14</v>
      </c>
      <c r="E21" s="50">
        <v>16950</v>
      </c>
      <c r="F21" s="71"/>
    </row>
    <row r="22" spans="1:6" s="8" customFormat="1" ht="16.5">
      <c r="A22" s="31">
        <v>18</v>
      </c>
      <c r="B22" s="47">
        <v>141002</v>
      </c>
      <c r="C22" s="16" t="s">
        <v>30</v>
      </c>
      <c r="D22" s="16" t="s">
        <v>18</v>
      </c>
      <c r="E22" s="73">
        <v>14354</v>
      </c>
      <c r="F22" s="23"/>
    </row>
    <row r="23" spans="1:6" s="8" customFormat="1" ht="16.5">
      <c r="A23" s="31">
        <v>19</v>
      </c>
      <c r="B23" s="47">
        <v>1421</v>
      </c>
      <c r="C23" s="16" t="s">
        <v>31</v>
      </c>
      <c r="D23" s="16" t="s">
        <v>32</v>
      </c>
      <c r="E23" s="73">
        <f>65634+94983</f>
        <v>160617</v>
      </c>
      <c r="F23" s="23"/>
    </row>
    <row r="24" spans="1:6" s="8" customFormat="1" ht="16.5">
      <c r="A24" s="31">
        <v>20</v>
      </c>
      <c r="B24" s="47">
        <v>142702</v>
      </c>
      <c r="C24" s="24" t="s">
        <v>33</v>
      </c>
      <c r="D24" s="24" t="s">
        <v>14</v>
      </c>
      <c r="E24" s="73">
        <v>56605</v>
      </c>
      <c r="F24" s="23"/>
    </row>
    <row r="25" spans="1:6" s="8" customFormat="1" ht="16.5">
      <c r="A25" s="31">
        <v>21</v>
      </c>
      <c r="B25" s="47">
        <v>1430</v>
      </c>
      <c r="C25" s="24" t="s">
        <v>34</v>
      </c>
      <c r="D25" s="24" t="s">
        <v>32</v>
      </c>
      <c r="E25" s="73">
        <v>30000</v>
      </c>
      <c r="F25" s="23"/>
    </row>
    <row r="26" spans="1:6" s="8" customFormat="1" ht="16.5">
      <c r="A26" s="31">
        <v>22</v>
      </c>
      <c r="B26" s="47">
        <v>143502</v>
      </c>
      <c r="C26" s="24" t="s">
        <v>35</v>
      </c>
      <c r="D26" s="24" t="s">
        <v>14</v>
      </c>
      <c r="E26" s="74">
        <v>40000</v>
      </c>
      <c r="F26" s="89"/>
    </row>
    <row r="27" spans="1:6" s="29" customFormat="1" ht="16.5">
      <c r="A27" s="31">
        <v>23</v>
      </c>
      <c r="B27" s="63">
        <v>1604</v>
      </c>
      <c r="C27" s="31" t="s">
        <v>69</v>
      </c>
      <c r="D27" s="31" t="s">
        <v>70</v>
      </c>
      <c r="E27" s="64">
        <v>26840</v>
      </c>
      <c r="F27" s="64"/>
    </row>
    <row r="28" spans="1:6" s="8" customFormat="1" ht="16.5">
      <c r="A28" s="31">
        <v>24</v>
      </c>
      <c r="B28" s="63">
        <v>1802</v>
      </c>
      <c r="C28" s="31" t="s">
        <v>71</v>
      </c>
      <c r="D28" s="31" t="s">
        <v>70</v>
      </c>
      <c r="E28" s="55">
        <v>22000</v>
      </c>
      <c r="F28" s="55"/>
    </row>
    <row r="29" spans="1:6" s="8" customFormat="1" ht="16.5">
      <c r="A29" s="31">
        <v>25</v>
      </c>
      <c r="B29" s="63">
        <v>181105</v>
      </c>
      <c r="C29" s="31" t="s">
        <v>72</v>
      </c>
      <c r="D29" s="31" t="s">
        <v>14</v>
      </c>
      <c r="E29" s="55">
        <v>6058</v>
      </c>
      <c r="F29" s="55"/>
    </row>
    <row r="30" spans="1:6" s="8" customFormat="1" ht="33">
      <c r="A30" s="31">
        <v>26</v>
      </c>
      <c r="B30" s="63">
        <v>1815</v>
      </c>
      <c r="C30" s="31" t="s">
        <v>73</v>
      </c>
      <c r="D30" s="31" t="s">
        <v>70</v>
      </c>
      <c r="E30" s="55">
        <v>70921</v>
      </c>
      <c r="F30" s="55"/>
    </row>
    <row r="31" spans="1:6" s="8" customFormat="1" ht="16.5">
      <c r="A31" s="31">
        <v>27</v>
      </c>
      <c r="B31" s="63">
        <v>181503</v>
      </c>
      <c r="C31" s="31" t="s">
        <v>74</v>
      </c>
      <c r="D31" s="31" t="s">
        <v>18</v>
      </c>
      <c r="E31" s="55">
        <v>90000</v>
      </c>
      <c r="F31" s="55"/>
    </row>
    <row r="32" spans="1:7" s="8" customFormat="1" ht="16.5">
      <c r="A32" s="31">
        <v>28</v>
      </c>
      <c r="B32" s="67" t="s">
        <v>155</v>
      </c>
      <c r="C32" s="24" t="s">
        <v>156</v>
      </c>
      <c r="D32" s="24" t="s">
        <v>14</v>
      </c>
      <c r="E32" s="56">
        <v>75920</v>
      </c>
      <c r="F32" s="55"/>
      <c r="G32" s="49"/>
    </row>
    <row r="33" spans="1:7" s="8" customFormat="1" ht="16.5">
      <c r="A33" s="31">
        <v>29</v>
      </c>
      <c r="B33" s="67" t="s">
        <v>157</v>
      </c>
      <c r="C33" s="24" t="s">
        <v>158</v>
      </c>
      <c r="D33" s="24" t="s">
        <v>14</v>
      </c>
      <c r="E33" s="56">
        <v>82461</v>
      </c>
      <c r="F33" s="55"/>
      <c r="G33" s="49"/>
    </row>
    <row r="34" spans="1:6" s="8" customFormat="1" ht="30" customHeight="1">
      <c r="A34" s="31">
        <v>30</v>
      </c>
      <c r="B34" s="47">
        <v>3002</v>
      </c>
      <c r="C34" s="24" t="s">
        <v>52</v>
      </c>
      <c r="D34" s="24" t="s">
        <v>32</v>
      </c>
      <c r="E34" s="55">
        <v>153268</v>
      </c>
      <c r="F34" s="88"/>
    </row>
    <row r="35" spans="1:6" s="13" customFormat="1" ht="16.5">
      <c r="A35" s="23" t="s">
        <v>13</v>
      </c>
      <c r="B35" s="25" t="s">
        <v>13</v>
      </c>
      <c r="C35" s="18" t="s">
        <v>13</v>
      </c>
      <c r="D35" s="18" t="s">
        <v>12</v>
      </c>
      <c r="E35" s="32">
        <f>SUM(E5:E34)</f>
        <v>2930211</v>
      </c>
      <c r="F35" s="32">
        <f>SUM(F5:F34)</f>
        <v>0</v>
      </c>
    </row>
    <row r="37" ht="12.75">
      <c r="E37" s="19"/>
    </row>
    <row r="38" ht="12.75">
      <c r="E38" s="19"/>
    </row>
    <row r="39" ht="12.75">
      <c r="E39" s="19"/>
    </row>
    <row r="40" ht="12.75">
      <c r="E40" s="19"/>
    </row>
    <row r="49" ht="12.75">
      <c r="B49" s="15"/>
    </row>
  </sheetData>
  <sheetProtection/>
  <autoFilter ref="A4:F35"/>
  <mergeCells count="1">
    <mergeCell ref="A1:F1"/>
  </mergeCells>
  <printOptions/>
  <pageMargins left="1.0236220472440944" right="0.4330708661417323" top="0.5905511811023623" bottom="0.4330708661417323" header="0.1968503937007874" footer="0.2362204724409449"/>
  <pageSetup horizontalDpi="600" verticalDpi="600" orientation="portrait" paperSize="9" scale="9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Normal="75" zoomScaleSheetLayoutView="100" zoomScalePageLayoutView="0" workbookViewId="0" topLeftCell="A1">
      <pane xSplit="4" ySplit="4" topLeftCell="I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5" sqref="K5"/>
    </sheetView>
  </sheetViews>
  <sheetFormatPr defaultColWidth="9.00390625" defaultRowHeight="12.75"/>
  <cols>
    <col min="1" max="1" width="6.625" style="44" customWidth="1"/>
    <col min="2" max="2" width="14.75390625" style="45" customWidth="1"/>
    <col min="3" max="3" width="16.875" style="35" customWidth="1"/>
    <col min="4" max="4" width="13.375" style="35" customWidth="1"/>
    <col min="5" max="5" width="26.75390625" style="45" customWidth="1"/>
    <col min="6" max="6" width="71.875" style="45" customWidth="1"/>
    <col min="7" max="7" width="19.75390625" style="35" customWidth="1"/>
    <col min="8" max="8" width="20.375" style="44" customWidth="1"/>
    <col min="9" max="9" width="15.75390625" style="44" customWidth="1"/>
    <col min="10" max="10" width="29.375" style="44" customWidth="1"/>
    <col min="11" max="11" width="17.125" style="44" customWidth="1"/>
    <col min="12" max="12" width="20.25390625" style="44" customWidth="1"/>
    <col min="13" max="13" width="25.25390625" style="86" customWidth="1"/>
    <col min="14" max="15" width="14.375" style="54" hidden="1" customWidth="1"/>
    <col min="16" max="16" width="17.25390625" style="54" hidden="1" customWidth="1"/>
    <col min="17" max="18" width="14.375" style="54" hidden="1" customWidth="1"/>
    <col min="19" max="19" width="19.875" style="46" hidden="1" customWidth="1"/>
    <col min="20" max="16384" width="9.125" style="46" customWidth="1"/>
  </cols>
  <sheetData>
    <row r="1" spans="1:18" s="37" customFormat="1" ht="20.2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51"/>
      <c r="O1" s="51"/>
      <c r="P1" s="51"/>
      <c r="Q1" s="51"/>
      <c r="R1" s="51"/>
    </row>
    <row r="2" spans="1:18" s="43" customFormat="1" ht="16.5" customHeight="1">
      <c r="A2" s="38"/>
      <c r="B2" s="39"/>
      <c r="C2" s="34"/>
      <c r="D2" s="34"/>
      <c r="E2" s="39"/>
      <c r="F2" s="39"/>
      <c r="G2" s="34"/>
      <c r="H2" s="40"/>
      <c r="I2" s="41"/>
      <c r="J2" s="41"/>
      <c r="K2" s="41"/>
      <c r="L2" s="42" t="s">
        <v>0</v>
      </c>
      <c r="M2" s="84"/>
      <c r="N2" s="17" t="s">
        <v>20</v>
      </c>
      <c r="O2" s="52" t="s">
        <v>21</v>
      </c>
      <c r="P2" s="17" t="s">
        <v>22</v>
      </c>
      <c r="Q2" s="17" t="s">
        <v>23</v>
      </c>
      <c r="R2" s="17" t="s">
        <v>24</v>
      </c>
    </row>
    <row r="3" spans="1:18" s="36" customFormat="1" ht="240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10</v>
      </c>
      <c r="H3" s="18" t="s">
        <v>11</v>
      </c>
      <c r="I3" s="18" t="s">
        <v>7</v>
      </c>
      <c r="J3" s="18" t="s">
        <v>199</v>
      </c>
      <c r="K3" s="18" t="s">
        <v>17</v>
      </c>
      <c r="L3" s="18" t="s">
        <v>47</v>
      </c>
      <c r="M3" s="18" t="s">
        <v>9</v>
      </c>
      <c r="N3" s="52" t="s">
        <v>25</v>
      </c>
      <c r="O3" s="52" t="s">
        <v>26</v>
      </c>
      <c r="P3" s="52" t="s">
        <v>27</v>
      </c>
      <c r="Q3" s="52" t="s">
        <v>28</v>
      </c>
      <c r="R3" s="52" t="s">
        <v>29</v>
      </c>
    </row>
    <row r="4" spans="1:18" s="36" customFormat="1" ht="16.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85">
        <v>13</v>
      </c>
      <c r="N4" s="52"/>
      <c r="O4" s="52"/>
      <c r="P4" s="52"/>
      <c r="Q4" s="52"/>
      <c r="R4" s="52"/>
    </row>
    <row r="5" spans="1:19" s="77" customFormat="1" ht="181.5">
      <c r="A5" s="31">
        <v>1</v>
      </c>
      <c r="B5" s="48" t="s">
        <v>92</v>
      </c>
      <c r="C5" s="31" t="s">
        <v>172</v>
      </c>
      <c r="D5" s="31" t="s">
        <v>32</v>
      </c>
      <c r="E5" s="68" t="s">
        <v>112</v>
      </c>
      <c r="F5" s="30" t="s">
        <v>113</v>
      </c>
      <c r="G5" s="66" t="s">
        <v>19</v>
      </c>
      <c r="H5" s="33">
        <v>50000</v>
      </c>
      <c r="I5" s="33">
        <v>332822</v>
      </c>
      <c r="J5" s="33">
        <v>116411</v>
      </c>
      <c r="K5" s="33">
        <v>166411</v>
      </c>
      <c r="L5" s="33"/>
      <c r="M5" s="30" t="s">
        <v>200</v>
      </c>
      <c r="N5" s="53">
        <f>1/2*I5-H5</f>
        <v>116411</v>
      </c>
      <c r="O5" s="53">
        <f>J5-N5</f>
        <v>0</v>
      </c>
      <c r="P5" s="53">
        <f>H5-1/2*I5</f>
        <v>-116411</v>
      </c>
      <c r="Q5" s="53">
        <f>1/2*I5</f>
        <v>166411</v>
      </c>
      <c r="R5" s="53">
        <f>Q5-K5</f>
        <v>0</v>
      </c>
      <c r="S5" s="76">
        <f>H5+J5+K5-I5</f>
        <v>0</v>
      </c>
    </row>
    <row r="6" spans="1:19" s="29" customFormat="1" ht="115.5">
      <c r="A6" s="31">
        <v>2</v>
      </c>
      <c r="B6" s="48" t="s">
        <v>94</v>
      </c>
      <c r="C6" s="31" t="s">
        <v>173</v>
      </c>
      <c r="D6" s="31" t="s">
        <v>32</v>
      </c>
      <c r="E6" s="31" t="s">
        <v>114</v>
      </c>
      <c r="F6" s="78" t="s">
        <v>115</v>
      </c>
      <c r="G6" s="61" t="s">
        <v>116</v>
      </c>
      <c r="H6" s="65"/>
      <c r="I6" s="33">
        <v>200000</v>
      </c>
      <c r="J6" s="33">
        <v>100000</v>
      </c>
      <c r="K6" s="33">
        <v>100000</v>
      </c>
      <c r="L6" s="79"/>
      <c r="M6" s="30" t="s">
        <v>201</v>
      </c>
      <c r="N6" s="53">
        <f aca="true" t="shared" si="0" ref="N6:N46">1/2*I6-H6</f>
        <v>100000</v>
      </c>
      <c r="O6" s="53">
        <f aca="true" t="shared" si="1" ref="O6:O46">J6-N6</f>
        <v>0</v>
      </c>
      <c r="P6" s="53">
        <f aca="true" t="shared" si="2" ref="P6:P46">H6-1/2*I6</f>
        <v>-100000</v>
      </c>
      <c r="Q6" s="53">
        <f aca="true" t="shared" si="3" ref="Q6:Q46">1/2*I6</f>
        <v>100000</v>
      </c>
      <c r="R6" s="53">
        <f aca="true" t="shared" si="4" ref="R6:R46">Q6-K6</f>
        <v>0</v>
      </c>
      <c r="S6" s="76">
        <f aca="true" t="shared" si="5" ref="S6:S46">H6+J6+K6-I6</f>
        <v>0</v>
      </c>
    </row>
    <row r="7" spans="1:19" s="29" customFormat="1" ht="132">
      <c r="A7" s="31">
        <v>3</v>
      </c>
      <c r="B7" s="48" t="s">
        <v>96</v>
      </c>
      <c r="C7" s="31" t="s">
        <v>97</v>
      </c>
      <c r="D7" s="31" t="s">
        <v>18</v>
      </c>
      <c r="E7" s="31" t="s">
        <v>117</v>
      </c>
      <c r="F7" s="78" t="s">
        <v>118</v>
      </c>
      <c r="G7" s="66" t="s">
        <v>19</v>
      </c>
      <c r="H7" s="65">
        <v>90932.59</v>
      </c>
      <c r="I7" s="33">
        <v>179047.43</v>
      </c>
      <c r="J7" s="33"/>
      <c r="K7" s="33">
        <v>88115</v>
      </c>
      <c r="L7" s="80"/>
      <c r="M7" s="30" t="s">
        <v>120</v>
      </c>
      <c r="N7" s="53">
        <f t="shared" si="0"/>
        <v>-1408.875</v>
      </c>
      <c r="O7" s="53">
        <f t="shared" si="1"/>
        <v>1408.875</v>
      </c>
      <c r="P7" s="53">
        <f t="shared" si="2"/>
        <v>1408.875</v>
      </c>
      <c r="Q7" s="53">
        <f t="shared" si="3"/>
        <v>89523.715</v>
      </c>
      <c r="R7" s="53">
        <f t="shared" si="4"/>
        <v>1408.7149999999965</v>
      </c>
      <c r="S7" s="76">
        <f t="shared" si="5"/>
        <v>0.16000000000349246</v>
      </c>
    </row>
    <row r="8" spans="1:19" s="29" customFormat="1" ht="214.5">
      <c r="A8" s="31">
        <v>4</v>
      </c>
      <c r="B8" s="48" t="s">
        <v>96</v>
      </c>
      <c r="C8" s="31" t="s">
        <v>97</v>
      </c>
      <c r="D8" s="31" t="s">
        <v>18</v>
      </c>
      <c r="E8" s="31" t="s">
        <v>121</v>
      </c>
      <c r="F8" s="78" t="s">
        <v>122</v>
      </c>
      <c r="G8" s="61" t="s">
        <v>119</v>
      </c>
      <c r="H8" s="65">
        <v>147877</v>
      </c>
      <c r="I8" s="33">
        <v>809274</v>
      </c>
      <c r="J8" s="33">
        <v>256760</v>
      </c>
      <c r="K8" s="33">
        <v>404637</v>
      </c>
      <c r="L8" s="80"/>
      <c r="M8" s="30" t="s">
        <v>123</v>
      </c>
      <c r="N8" s="53">
        <f t="shared" si="0"/>
        <v>256760</v>
      </c>
      <c r="O8" s="53">
        <f t="shared" si="1"/>
        <v>0</v>
      </c>
      <c r="P8" s="53">
        <f t="shared" si="2"/>
        <v>-256760</v>
      </c>
      <c r="Q8" s="53">
        <f t="shared" si="3"/>
        <v>404637</v>
      </c>
      <c r="R8" s="53">
        <f t="shared" si="4"/>
        <v>0</v>
      </c>
      <c r="S8" s="76">
        <f t="shared" si="5"/>
        <v>0</v>
      </c>
    </row>
    <row r="9" spans="1:19" s="29" customFormat="1" ht="115.5">
      <c r="A9" s="31">
        <v>5</v>
      </c>
      <c r="B9" s="48" t="s">
        <v>98</v>
      </c>
      <c r="C9" s="31" t="s">
        <v>99</v>
      </c>
      <c r="D9" s="31" t="s">
        <v>18</v>
      </c>
      <c r="E9" s="31" t="s">
        <v>124</v>
      </c>
      <c r="F9" s="78" t="s">
        <v>125</v>
      </c>
      <c r="G9" s="61" t="s">
        <v>126</v>
      </c>
      <c r="H9" s="65"/>
      <c r="I9" s="33">
        <v>135641</v>
      </c>
      <c r="J9" s="33">
        <v>67821</v>
      </c>
      <c r="K9" s="33">
        <v>67820</v>
      </c>
      <c r="L9" s="80"/>
      <c r="M9" s="30" t="s">
        <v>127</v>
      </c>
      <c r="N9" s="53">
        <f t="shared" si="0"/>
        <v>67820.5</v>
      </c>
      <c r="O9" s="53">
        <f t="shared" si="1"/>
        <v>0.5</v>
      </c>
      <c r="P9" s="53">
        <f t="shared" si="2"/>
        <v>-67820.5</v>
      </c>
      <c r="Q9" s="53">
        <f t="shared" si="3"/>
        <v>67820.5</v>
      </c>
      <c r="R9" s="53">
        <f t="shared" si="4"/>
        <v>0.5</v>
      </c>
      <c r="S9" s="76">
        <f t="shared" si="5"/>
        <v>0</v>
      </c>
    </row>
    <row r="10" spans="1:19" s="29" customFormat="1" ht="181.5">
      <c r="A10" s="31">
        <v>6</v>
      </c>
      <c r="B10" s="48" t="s">
        <v>100</v>
      </c>
      <c r="C10" s="31" t="s">
        <v>170</v>
      </c>
      <c r="D10" s="31" t="s">
        <v>32</v>
      </c>
      <c r="E10" s="31" t="s">
        <v>128</v>
      </c>
      <c r="F10" s="30" t="s">
        <v>129</v>
      </c>
      <c r="G10" s="31" t="s">
        <v>119</v>
      </c>
      <c r="H10" s="33">
        <v>18706.73</v>
      </c>
      <c r="I10" s="33">
        <v>164241</v>
      </c>
      <c r="J10" s="33">
        <v>63414</v>
      </c>
      <c r="K10" s="33">
        <v>82120</v>
      </c>
      <c r="L10" s="80"/>
      <c r="M10" s="30" t="s">
        <v>181</v>
      </c>
      <c r="N10" s="53">
        <f t="shared" si="0"/>
        <v>63413.770000000004</v>
      </c>
      <c r="O10" s="53">
        <f t="shared" si="1"/>
        <v>0.22999999999592546</v>
      </c>
      <c r="P10" s="53">
        <f t="shared" si="2"/>
        <v>-63413.770000000004</v>
      </c>
      <c r="Q10" s="53">
        <f t="shared" si="3"/>
        <v>82120.5</v>
      </c>
      <c r="R10" s="53">
        <f t="shared" si="4"/>
        <v>0.5</v>
      </c>
      <c r="S10" s="76">
        <f t="shared" si="5"/>
        <v>-0.27000000001862645</v>
      </c>
    </row>
    <row r="11" spans="1:19" s="29" customFormat="1" ht="132">
      <c r="A11" s="31">
        <v>11</v>
      </c>
      <c r="B11" s="48" t="s">
        <v>104</v>
      </c>
      <c r="C11" s="31" t="s">
        <v>174</v>
      </c>
      <c r="D11" s="31" t="s">
        <v>32</v>
      </c>
      <c r="E11" s="31" t="s">
        <v>138</v>
      </c>
      <c r="F11" s="78" t="s">
        <v>139</v>
      </c>
      <c r="G11" s="61" t="s">
        <v>119</v>
      </c>
      <c r="H11" s="65">
        <v>4555</v>
      </c>
      <c r="I11" s="33">
        <v>328294</v>
      </c>
      <c r="J11" s="33">
        <v>159592</v>
      </c>
      <c r="K11" s="33">
        <v>164147</v>
      </c>
      <c r="L11" s="80"/>
      <c r="M11" s="30" t="s">
        <v>140</v>
      </c>
      <c r="N11" s="53">
        <f>1/2*I11-H11</f>
        <v>159592</v>
      </c>
      <c r="O11" s="53">
        <f>J11-N11</f>
        <v>0</v>
      </c>
      <c r="P11" s="53">
        <f>H11-1/2*I11</f>
        <v>-159592</v>
      </c>
      <c r="Q11" s="53">
        <f>1/2*I11</f>
        <v>164147</v>
      </c>
      <c r="R11" s="53">
        <f>Q11-K11</f>
        <v>0</v>
      </c>
      <c r="S11" s="76">
        <f>H11+J11+K11-I11</f>
        <v>0</v>
      </c>
    </row>
    <row r="12" spans="1:19" s="29" customFormat="1" ht="214.5">
      <c r="A12" s="31">
        <v>7</v>
      </c>
      <c r="B12" s="48" t="s">
        <v>102</v>
      </c>
      <c r="C12" s="31" t="s">
        <v>171</v>
      </c>
      <c r="D12" s="31" t="s">
        <v>32</v>
      </c>
      <c r="E12" s="31" t="s">
        <v>130</v>
      </c>
      <c r="F12" s="78" t="s">
        <v>183</v>
      </c>
      <c r="G12" s="61" t="s">
        <v>119</v>
      </c>
      <c r="H12" s="65">
        <v>10566</v>
      </c>
      <c r="I12" s="33">
        <v>167120</v>
      </c>
      <c r="J12" s="33">
        <v>72994</v>
      </c>
      <c r="K12" s="33">
        <v>83560</v>
      </c>
      <c r="L12" s="80"/>
      <c r="M12" s="30" t="s">
        <v>131</v>
      </c>
      <c r="N12" s="53">
        <f t="shared" si="0"/>
        <v>72994</v>
      </c>
      <c r="O12" s="53">
        <f t="shared" si="1"/>
        <v>0</v>
      </c>
      <c r="P12" s="53">
        <f t="shared" si="2"/>
        <v>-72994</v>
      </c>
      <c r="Q12" s="53">
        <f t="shared" si="3"/>
        <v>83560</v>
      </c>
      <c r="R12" s="53">
        <f t="shared" si="4"/>
        <v>0</v>
      </c>
      <c r="S12" s="76">
        <f t="shared" si="5"/>
        <v>0</v>
      </c>
    </row>
    <row r="13" spans="1:19" s="29" customFormat="1" ht="99">
      <c r="A13" s="31">
        <v>8</v>
      </c>
      <c r="B13" s="48" t="s">
        <v>102</v>
      </c>
      <c r="C13" s="31" t="s">
        <v>171</v>
      </c>
      <c r="D13" s="31" t="s">
        <v>32</v>
      </c>
      <c r="E13" s="31" t="s">
        <v>132</v>
      </c>
      <c r="F13" s="78" t="s">
        <v>184</v>
      </c>
      <c r="G13" s="61" t="s">
        <v>119</v>
      </c>
      <c r="H13" s="65">
        <v>10000</v>
      </c>
      <c r="I13" s="33">
        <v>286000</v>
      </c>
      <c r="J13" s="33">
        <v>160000</v>
      </c>
      <c r="K13" s="33">
        <v>126000</v>
      </c>
      <c r="L13" s="80"/>
      <c r="M13" s="30" t="s">
        <v>131</v>
      </c>
      <c r="N13" s="53">
        <f t="shared" si="0"/>
        <v>133000</v>
      </c>
      <c r="O13" s="53">
        <f t="shared" si="1"/>
        <v>27000</v>
      </c>
      <c r="P13" s="53">
        <f t="shared" si="2"/>
        <v>-133000</v>
      </c>
      <c r="Q13" s="53">
        <f t="shared" si="3"/>
        <v>143000</v>
      </c>
      <c r="R13" s="53">
        <f t="shared" si="4"/>
        <v>17000</v>
      </c>
      <c r="S13" s="76">
        <f t="shared" si="5"/>
        <v>10000</v>
      </c>
    </row>
    <row r="14" spans="1:19" s="29" customFormat="1" ht="132">
      <c r="A14" s="31">
        <v>9</v>
      </c>
      <c r="B14" s="48" t="s">
        <v>102</v>
      </c>
      <c r="C14" s="31" t="s">
        <v>171</v>
      </c>
      <c r="D14" s="31" t="s">
        <v>32</v>
      </c>
      <c r="E14" s="31" t="s">
        <v>133</v>
      </c>
      <c r="F14" s="78" t="s">
        <v>134</v>
      </c>
      <c r="G14" s="61" t="s">
        <v>119</v>
      </c>
      <c r="H14" s="65">
        <v>3268</v>
      </c>
      <c r="I14" s="33">
        <v>206536</v>
      </c>
      <c r="J14" s="33">
        <v>100000</v>
      </c>
      <c r="K14" s="33">
        <v>103268</v>
      </c>
      <c r="L14" s="80"/>
      <c r="M14" s="30" t="s">
        <v>131</v>
      </c>
      <c r="N14" s="53">
        <f t="shared" si="0"/>
        <v>100000</v>
      </c>
      <c r="O14" s="53">
        <f t="shared" si="1"/>
        <v>0</v>
      </c>
      <c r="P14" s="53">
        <f t="shared" si="2"/>
        <v>-100000</v>
      </c>
      <c r="Q14" s="53">
        <f t="shared" si="3"/>
        <v>103268</v>
      </c>
      <c r="R14" s="53">
        <f t="shared" si="4"/>
        <v>0</v>
      </c>
      <c r="S14" s="76">
        <f t="shared" si="5"/>
        <v>0</v>
      </c>
    </row>
    <row r="15" spans="1:19" s="29" customFormat="1" ht="214.5">
      <c r="A15" s="31">
        <v>10</v>
      </c>
      <c r="B15" s="48" t="s">
        <v>102</v>
      </c>
      <c r="C15" s="31" t="s">
        <v>171</v>
      </c>
      <c r="D15" s="31" t="s">
        <v>32</v>
      </c>
      <c r="E15" s="31" t="s">
        <v>135</v>
      </c>
      <c r="F15" s="78" t="s">
        <v>136</v>
      </c>
      <c r="G15" s="61" t="s">
        <v>137</v>
      </c>
      <c r="H15" s="65"/>
      <c r="I15" s="33">
        <v>149912</v>
      </c>
      <c r="J15" s="33">
        <v>74956</v>
      </c>
      <c r="K15" s="33">
        <v>74956</v>
      </c>
      <c r="L15" s="80"/>
      <c r="M15" s="30" t="s">
        <v>131</v>
      </c>
      <c r="N15" s="53">
        <f t="shared" si="0"/>
        <v>74956</v>
      </c>
      <c r="O15" s="53">
        <f t="shared" si="1"/>
        <v>0</v>
      </c>
      <c r="P15" s="53">
        <f t="shared" si="2"/>
        <v>-74956</v>
      </c>
      <c r="Q15" s="53">
        <f t="shared" si="3"/>
        <v>74956</v>
      </c>
      <c r="R15" s="53">
        <f t="shared" si="4"/>
        <v>0</v>
      </c>
      <c r="S15" s="76">
        <f t="shared" si="5"/>
        <v>0</v>
      </c>
    </row>
    <row r="16" spans="1:19" s="29" customFormat="1" ht="99">
      <c r="A16" s="31">
        <v>12</v>
      </c>
      <c r="B16" s="48" t="s">
        <v>106</v>
      </c>
      <c r="C16" s="31" t="s">
        <v>107</v>
      </c>
      <c r="D16" s="31" t="s">
        <v>18</v>
      </c>
      <c r="E16" s="31" t="s">
        <v>141</v>
      </c>
      <c r="F16" s="78" t="s">
        <v>142</v>
      </c>
      <c r="G16" s="61" t="s">
        <v>119</v>
      </c>
      <c r="H16" s="65">
        <v>559</v>
      </c>
      <c r="I16" s="33">
        <v>81743</v>
      </c>
      <c r="J16" s="33">
        <v>48000</v>
      </c>
      <c r="K16" s="33">
        <v>33743</v>
      </c>
      <c r="L16" s="80"/>
      <c r="M16" s="30" t="s">
        <v>143</v>
      </c>
      <c r="N16" s="53">
        <f t="shared" si="0"/>
        <v>40312.5</v>
      </c>
      <c r="O16" s="53">
        <f t="shared" si="1"/>
        <v>7687.5</v>
      </c>
      <c r="P16" s="53">
        <f t="shared" si="2"/>
        <v>-40312.5</v>
      </c>
      <c r="Q16" s="53">
        <f t="shared" si="3"/>
        <v>40871.5</v>
      </c>
      <c r="R16" s="53">
        <f t="shared" si="4"/>
        <v>7128.5</v>
      </c>
      <c r="S16" s="76">
        <f t="shared" si="5"/>
        <v>559</v>
      </c>
    </row>
    <row r="17" spans="1:19" s="29" customFormat="1" ht="115.5">
      <c r="A17" s="31">
        <v>13</v>
      </c>
      <c r="B17" s="48" t="s">
        <v>108</v>
      </c>
      <c r="C17" s="31" t="s">
        <v>175</v>
      </c>
      <c r="D17" s="31" t="s">
        <v>32</v>
      </c>
      <c r="E17" s="31" t="s">
        <v>144</v>
      </c>
      <c r="F17" s="78" t="s">
        <v>145</v>
      </c>
      <c r="G17" s="61" t="s">
        <v>146</v>
      </c>
      <c r="H17" s="65"/>
      <c r="I17" s="33">
        <v>50000</v>
      </c>
      <c r="J17" s="33">
        <v>25000</v>
      </c>
      <c r="K17" s="33">
        <v>25000</v>
      </c>
      <c r="L17" s="80"/>
      <c r="M17" s="30" t="s">
        <v>204</v>
      </c>
      <c r="N17" s="53">
        <f t="shared" si="0"/>
        <v>25000</v>
      </c>
      <c r="O17" s="53">
        <f t="shared" si="1"/>
        <v>0</v>
      </c>
      <c r="P17" s="53">
        <f t="shared" si="2"/>
        <v>-25000</v>
      </c>
      <c r="Q17" s="53">
        <f t="shared" si="3"/>
        <v>25000</v>
      </c>
      <c r="R17" s="53">
        <f t="shared" si="4"/>
        <v>0</v>
      </c>
      <c r="S17" s="76">
        <f t="shared" si="5"/>
        <v>0</v>
      </c>
    </row>
    <row r="18" spans="1:19" s="29" customFormat="1" ht="99">
      <c r="A18" s="31">
        <v>14</v>
      </c>
      <c r="B18" s="48" t="s">
        <v>108</v>
      </c>
      <c r="C18" s="31" t="s">
        <v>175</v>
      </c>
      <c r="D18" s="31" t="s">
        <v>32</v>
      </c>
      <c r="E18" s="31" t="s">
        <v>147</v>
      </c>
      <c r="F18" s="78" t="s">
        <v>148</v>
      </c>
      <c r="G18" s="61" t="s">
        <v>146</v>
      </c>
      <c r="H18" s="65"/>
      <c r="I18" s="33">
        <v>25500</v>
      </c>
      <c r="J18" s="33">
        <v>12750</v>
      </c>
      <c r="K18" s="33">
        <v>12750</v>
      </c>
      <c r="L18" s="80"/>
      <c r="M18" s="90" t="s">
        <v>182</v>
      </c>
      <c r="N18" s="53">
        <f t="shared" si="0"/>
        <v>12750</v>
      </c>
      <c r="O18" s="53">
        <f t="shared" si="1"/>
        <v>0</v>
      </c>
      <c r="P18" s="53">
        <f t="shared" si="2"/>
        <v>-12750</v>
      </c>
      <c r="Q18" s="53">
        <f t="shared" si="3"/>
        <v>12750</v>
      </c>
      <c r="R18" s="53">
        <f t="shared" si="4"/>
        <v>0</v>
      </c>
      <c r="S18" s="76">
        <f t="shared" si="5"/>
        <v>0</v>
      </c>
    </row>
    <row r="19" spans="1:19" s="29" customFormat="1" ht="99">
      <c r="A19" s="31">
        <v>15</v>
      </c>
      <c r="B19" s="48" t="s">
        <v>108</v>
      </c>
      <c r="C19" s="31" t="s">
        <v>175</v>
      </c>
      <c r="D19" s="31" t="s">
        <v>32</v>
      </c>
      <c r="E19" s="31" t="s">
        <v>149</v>
      </c>
      <c r="F19" s="78" t="s">
        <v>150</v>
      </c>
      <c r="G19" s="61" t="s">
        <v>146</v>
      </c>
      <c r="H19" s="65"/>
      <c r="I19" s="33">
        <v>15000</v>
      </c>
      <c r="J19" s="33">
        <v>7500</v>
      </c>
      <c r="K19" s="33">
        <v>7500</v>
      </c>
      <c r="L19" s="80"/>
      <c r="M19" s="30" t="s">
        <v>182</v>
      </c>
      <c r="N19" s="53">
        <f t="shared" si="0"/>
        <v>7500</v>
      </c>
      <c r="O19" s="53">
        <f t="shared" si="1"/>
        <v>0</v>
      </c>
      <c r="P19" s="53">
        <f t="shared" si="2"/>
        <v>-7500</v>
      </c>
      <c r="Q19" s="53">
        <f t="shared" si="3"/>
        <v>7500</v>
      </c>
      <c r="R19" s="53">
        <f t="shared" si="4"/>
        <v>0</v>
      </c>
      <c r="S19" s="76">
        <f t="shared" si="5"/>
        <v>0</v>
      </c>
    </row>
    <row r="20" spans="1:19" s="29" customFormat="1" ht="198">
      <c r="A20" s="31">
        <v>16</v>
      </c>
      <c r="B20" s="48" t="s">
        <v>108</v>
      </c>
      <c r="C20" s="31" t="s">
        <v>175</v>
      </c>
      <c r="D20" s="31" t="s">
        <v>32</v>
      </c>
      <c r="E20" s="31" t="s">
        <v>151</v>
      </c>
      <c r="F20" s="78" t="s">
        <v>152</v>
      </c>
      <c r="G20" s="61" t="s">
        <v>146</v>
      </c>
      <c r="H20" s="65"/>
      <c r="I20" s="33">
        <v>200000</v>
      </c>
      <c r="J20" s="33">
        <v>100000</v>
      </c>
      <c r="K20" s="33">
        <v>100000</v>
      </c>
      <c r="L20" s="80"/>
      <c r="M20" s="30" t="s">
        <v>203</v>
      </c>
      <c r="N20" s="53">
        <f t="shared" si="0"/>
        <v>100000</v>
      </c>
      <c r="O20" s="53">
        <f t="shared" si="1"/>
        <v>0</v>
      </c>
      <c r="P20" s="53">
        <f t="shared" si="2"/>
        <v>-100000</v>
      </c>
      <c r="Q20" s="53">
        <f t="shared" si="3"/>
        <v>100000</v>
      </c>
      <c r="R20" s="53">
        <f t="shared" si="4"/>
        <v>0</v>
      </c>
      <c r="S20" s="76">
        <f t="shared" si="5"/>
        <v>0</v>
      </c>
    </row>
    <row r="21" spans="1:19" s="29" customFormat="1" ht="165">
      <c r="A21" s="31">
        <v>17</v>
      </c>
      <c r="B21" s="48" t="s">
        <v>110</v>
      </c>
      <c r="C21" s="31" t="s">
        <v>111</v>
      </c>
      <c r="D21" s="31" t="s">
        <v>18</v>
      </c>
      <c r="E21" s="31" t="s">
        <v>153</v>
      </c>
      <c r="F21" s="78" t="s">
        <v>154</v>
      </c>
      <c r="G21" s="61" t="s">
        <v>146</v>
      </c>
      <c r="H21" s="65"/>
      <c r="I21" s="33">
        <v>200000</v>
      </c>
      <c r="J21" s="33">
        <v>100000</v>
      </c>
      <c r="K21" s="33">
        <v>100000</v>
      </c>
      <c r="L21" s="80"/>
      <c r="M21" s="30" t="s">
        <v>202</v>
      </c>
      <c r="N21" s="53">
        <f t="shared" si="0"/>
        <v>100000</v>
      </c>
      <c r="O21" s="53">
        <f t="shared" si="1"/>
        <v>0</v>
      </c>
      <c r="P21" s="53">
        <f t="shared" si="2"/>
        <v>-100000</v>
      </c>
      <c r="Q21" s="53">
        <f t="shared" si="3"/>
        <v>100000</v>
      </c>
      <c r="R21" s="53">
        <f t="shared" si="4"/>
        <v>0</v>
      </c>
      <c r="S21" s="76">
        <f t="shared" si="5"/>
        <v>0</v>
      </c>
    </row>
    <row r="22" spans="1:19" s="29" customFormat="1" ht="99">
      <c r="A22" s="31">
        <v>18</v>
      </c>
      <c r="B22" s="48" t="s">
        <v>48</v>
      </c>
      <c r="C22" s="31" t="s">
        <v>49</v>
      </c>
      <c r="D22" s="31" t="s">
        <v>14</v>
      </c>
      <c r="E22" s="31" t="s">
        <v>50</v>
      </c>
      <c r="F22" s="57" t="s">
        <v>51</v>
      </c>
      <c r="G22" s="61" t="s">
        <v>15</v>
      </c>
      <c r="H22" s="33"/>
      <c r="I22" s="33">
        <v>200000</v>
      </c>
      <c r="J22" s="33">
        <v>100000</v>
      </c>
      <c r="K22" s="33">
        <v>100000</v>
      </c>
      <c r="L22" s="33"/>
      <c r="M22" s="30" t="s">
        <v>185</v>
      </c>
      <c r="N22" s="53">
        <f t="shared" si="0"/>
        <v>100000</v>
      </c>
      <c r="O22" s="53">
        <f t="shared" si="1"/>
        <v>0</v>
      </c>
      <c r="P22" s="53">
        <f t="shared" si="2"/>
        <v>-100000</v>
      </c>
      <c r="Q22" s="53">
        <f t="shared" si="3"/>
        <v>100000</v>
      </c>
      <c r="R22" s="53">
        <f t="shared" si="4"/>
        <v>0</v>
      </c>
      <c r="S22" s="76">
        <f t="shared" si="5"/>
        <v>0</v>
      </c>
    </row>
    <row r="23" spans="1:19" s="29" customFormat="1" ht="82.5">
      <c r="A23" s="31">
        <v>19</v>
      </c>
      <c r="B23" s="48" t="s">
        <v>176</v>
      </c>
      <c r="C23" s="31" t="s">
        <v>177</v>
      </c>
      <c r="D23" s="31" t="s">
        <v>14</v>
      </c>
      <c r="E23" s="31" t="s">
        <v>179</v>
      </c>
      <c r="F23" s="57" t="s">
        <v>180</v>
      </c>
      <c r="G23" s="61" t="s">
        <v>178</v>
      </c>
      <c r="H23" s="33"/>
      <c r="I23" s="33">
        <v>20000</v>
      </c>
      <c r="J23" s="33">
        <v>10000</v>
      </c>
      <c r="K23" s="33">
        <v>10000</v>
      </c>
      <c r="L23" s="33"/>
      <c r="M23" s="30" t="s">
        <v>63</v>
      </c>
      <c r="N23" s="53">
        <f t="shared" si="0"/>
        <v>10000</v>
      </c>
      <c r="O23" s="53">
        <f t="shared" si="1"/>
        <v>0</v>
      </c>
      <c r="P23" s="53">
        <f t="shared" si="2"/>
        <v>-10000</v>
      </c>
      <c r="Q23" s="53">
        <f t="shared" si="3"/>
        <v>10000</v>
      </c>
      <c r="R23" s="53">
        <f t="shared" si="4"/>
        <v>0</v>
      </c>
      <c r="S23" s="76">
        <f t="shared" si="5"/>
        <v>0</v>
      </c>
    </row>
    <row r="24" spans="1:19" s="29" customFormat="1" ht="99">
      <c r="A24" s="31">
        <v>20</v>
      </c>
      <c r="B24" s="69">
        <v>120108</v>
      </c>
      <c r="C24" s="70" t="s">
        <v>53</v>
      </c>
      <c r="D24" s="31" t="s">
        <v>14</v>
      </c>
      <c r="E24" s="30" t="s">
        <v>59</v>
      </c>
      <c r="F24" s="30" t="s">
        <v>186</v>
      </c>
      <c r="G24" s="70" t="s">
        <v>15</v>
      </c>
      <c r="H24" s="64"/>
      <c r="I24" s="64">
        <v>200000</v>
      </c>
      <c r="J24" s="64">
        <v>100000</v>
      </c>
      <c r="K24" s="64">
        <v>100000</v>
      </c>
      <c r="L24" s="64"/>
      <c r="M24" s="30" t="s">
        <v>60</v>
      </c>
      <c r="N24" s="53">
        <f t="shared" si="0"/>
        <v>100000</v>
      </c>
      <c r="O24" s="53">
        <f t="shared" si="1"/>
        <v>0</v>
      </c>
      <c r="P24" s="53">
        <f t="shared" si="2"/>
        <v>-100000</v>
      </c>
      <c r="Q24" s="53">
        <f t="shared" si="3"/>
        <v>100000</v>
      </c>
      <c r="R24" s="53">
        <f t="shared" si="4"/>
        <v>0</v>
      </c>
      <c r="S24" s="76">
        <f t="shared" si="5"/>
        <v>0</v>
      </c>
    </row>
    <row r="25" spans="1:19" s="29" customFormat="1" ht="82.5">
      <c r="A25" s="31">
        <v>21</v>
      </c>
      <c r="B25" s="69">
        <v>120109</v>
      </c>
      <c r="C25" s="70" t="s">
        <v>54</v>
      </c>
      <c r="D25" s="31" t="s">
        <v>14</v>
      </c>
      <c r="E25" s="30" t="s">
        <v>61</v>
      </c>
      <c r="F25" s="30" t="s">
        <v>62</v>
      </c>
      <c r="G25" s="70" t="s">
        <v>15</v>
      </c>
      <c r="H25" s="64"/>
      <c r="I25" s="64">
        <v>180000</v>
      </c>
      <c r="J25" s="64">
        <v>90000</v>
      </c>
      <c r="K25" s="64">
        <v>90000</v>
      </c>
      <c r="L25" s="64"/>
      <c r="M25" s="30" t="s">
        <v>63</v>
      </c>
      <c r="N25" s="53">
        <f t="shared" si="0"/>
        <v>90000</v>
      </c>
      <c r="O25" s="53">
        <f t="shared" si="1"/>
        <v>0</v>
      </c>
      <c r="P25" s="53">
        <f t="shared" si="2"/>
        <v>-90000</v>
      </c>
      <c r="Q25" s="53">
        <f t="shared" si="3"/>
        <v>90000</v>
      </c>
      <c r="R25" s="53">
        <f t="shared" si="4"/>
        <v>0</v>
      </c>
      <c r="S25" s="76">
        <f t="shared" si="5"/>
        <v>0</v>
      </c>
    </row>
    <row r="26" spans="1:19" s="29" customFormat="1" ht="82.5">
      <c r="A26" s="31">
        <v>22</v>
      </c>
      <c r="B26" s="69">
        <v>121604</v>
      </c>
      <c r="C26" s="70" t="s">
        <v>55</v>
      </c>
      <c r="D26" s="31" t="s">
        <v>14</v>
      </c>
      <c r="E26" s="30" t="s">
        <v>64</v>
      </c>
      <c r="F26" s="30" t="s">
        <v>65</v>
      </c>
      <c r="G26" s="31" t="s">
        <v>19</v>
      </c>
      <c r="H26" s="64">
        <v>21260</v>
      </c>
      <c r="I26" s="64">
        <v>39450</v>
      </c>
      <c r="J26" s="64">
        <v>0</v>
      </c>
      <c r="K26" s="64">
        <f>I26-H26</f>
        <v>18190</v>
      </c>
      <c r="L26" s="64"/>
      <c r="M26" s="30" t="s">
        <v>66</v>
      </c>
      <c r="N26" s="53">
        <f t="shared" si="0"/>
        <v>-1535</v>
      </c>
      <c r="O26" s="53">
        <f t="shared" si="1"/>
        <v>1535</v>
      </c>
      <c r="P26" s="53">
        <f t="shared" si="2"/>
        <v>1535</v>
      </c>
      <c r="Q26" s="53">
        <f t="shared" si="3"/>
        <v>19725</v>
      </c>
      <c r="R26" s="53">
        <f t="shared" si="4"/>
        <v>1535</v>
      </c>
      <c r="S26" s="76">
        <f t="shared" si="5"/>
        <v>0</v>
      </c>
    </row>
    <row r="27" spans="1:19" s="29" customFormat="1" ht="66">
      <c r="A27" s="31">
        <v>23</v>
      </c>
      <c r="B27" s="69">
        <v>121903</v>
      </c>
      <c r="C27" s="70" t="s">
        <v>56</v>
      </c>
      <c r="D27" s="31" t="s">
        <v>14</v>
      </c>
      <c r="E27" s="30" t="s">
        <v>67</v>
      </c>
      <c r="F27" s="30" t="s">
        <v>187</v>
      </c>
      <c r="G27" s="31" t="s">
        <v>15</v>
      </c>
      <c r="H27" s="64"/>
      <c r="I27" s="64">
        <v>52000</v>
      </c>
      <c r="J27" s="64">
        <v>26000</v>
      </c>
      <c r="K27" s="64">
        <v>26000</v>
      </c>
      <c r="L27" s="64"/>
      <c r="M27" s="30" t="s">
        <v>68</v>
      </c>
      <c r="N27" s="53">
        <f t="shared" si="0"/>
        <v>26000</v>
      </c>
      <c r="O27" s="53">
        <f t="shared" si="1"/>
        <v>0</v>
      </c>
      <c r="P27" s="53">
        <f t="shared" si="2"/>
        <v>-26000</v>
      </c>
      <c r="Q27" s="53">
        <f t="shared" si="3"/>
        <v>26000</v>
      </c>
      <c r="R27" s="53">
        <f t="shared" si="4"/>
        <v>0</v>
      </c>
      <c r="S27" s="76">
        <f t="shared" si="5"/>
        <v>0</v>
      </c>
    </row>
    <row r="28" spans="1:19" s="17" customFormat="1" ht="82.5">
      <c r="A28" s="31">
        <v>24</v>
      </c>
      <c r="B28" s="48">
        <v>140103</v>
      </c>
      <c r="C28" s="58" t="s">
        <v>44</v>
      </c>
      <c r="D28" s="31" t="s">
        <v>14</v>
      </c>
      <c r="E28" s="31" t="s">
        <v>45</v>
      </c>
      <c r="F28" s="57" t="s">
        <v>46</v>
      </c>
      <c r="G28" s="61" t="s">
        <v>19</v>
      </c>
      <c r="H28" s="33">
        <v>15627</v>
      </c>
      <c r="I28" s="33">
        <v>33902</v>
      </c>
      <c r="J28" s="33">
        <v>1326</v>
      </c>
      <c r="K28" s="33">
        <v>16950</v>
      </c>
      <c r="L28" s="33"/>
      <c r="M28" s="30" t="s">
        <v>188</v>
      </c>
      <c r="N28" s="53">
        <f t="shared" si="0"/>
        <v>1324</v>
      </c>
      <c r="O28" s="53">
        <f t="shared" si="1"/>
        <v>2</v>
      </c>
      <c r="P28" s="53">
        <f t="shared" si="2"/>
        <v>-1324</v>
      </c>
      <c r="Q28" s="53">
        <f t="shared" si="3"/>
        <v>16951</v>
      </c>
      <c r="R28" s="53">
        <f t="shared" si="4"/>
        <v>1</v>
      </c>
      <c r="S28" s="76">
        <f t="shared" si="5"/>
        <v>1</v>
      </c>
    </row>
    <row r="29" spans="1:19" s="82" customFormat="1" ht="82.5">
      <c r="A29" s="31">
        <v>25</v>
      </c>
      <c r="B29" s="69">
        <v>141002</v>
      </c>
      <c r="C29" s="70" t="s">
        <v>30</v>
      </c>
      <c r="D29" s="70" t="s">
        <v>18</v>
      </c>
      <c r="E29" s="31" t="s">
        <v>36</v>
      </c>
      <c r="F29" s="78" t="s">
        <v>189</v>
      </c>
      <c r="G29" s="61" t="s">
        <v>15</v>
      </c>
      <c r="H29" s="81"/>
      <c r="I29" s="81">
        <v>28708</v>
      </c>
      <c r="J29" s="75">
        <v>14354</v>
      </c>
      <c r="K29" s="75">
        <v>14354</v>
      </c>
      <c r="L29" s="64"/>
      <c r="M29" s="30" t="s">
        <v>37</v>
      </c>
      <c r="N29" s="53">
        <f t="shared" si="0"/>
        <v>14354</v>
      </c>
      <c r="O29" s="53">
        <f t="shared" si="1"/>
        <v>0</v>
      </c>
      <c r="P29" s="53">
        <f t="shared" si="2"/>
        <v>-14354</v>
      </c>
      <c r="Q29" s="53">
        <f t="shared" si="3"/>
        <v>14354</v>
      </c>
      <c r="R29" s="53">
        <f t="shared" si="4"/>
        <v>0</v>
      </c>
      <c r="S29" s="76">
        <f t="shared" si="5"/>
        <v>0</v>
      </c>
    </row>
    <row r="30" spans="1:19" s="82" customFormat="1" ht="99">
      <c r="A30" s="31">
        <v>26</v>
      </c>
      <c r="B30" s="69">
        <v>1421</v>
      </c>
      <c r="C30" s="70" t="s">
        <v>31</v>
      </c>
      <c r="D30" s="70" t="s">
        <v>32</v>
      </c>
      <c r="E30" s="31" t="s">
        <v>38</v>
      </c>
      <c r="F30" s="78" t="s">
        <v>195</v>
      </c>
      <c r="G30" s="61" t="s">
        <v>19</v>
      </c>
      <c r="H30" s="81"/>
      <c r="I30" s="64">
        <v>131268</v>
      </c>
      <c r="J30" s="75">
        <v>65634</v>
      </c>
      <c r="K30" s="75">
        <v>65634</v>
      </c>
      <c r="L30" s="64"/>
      <c r="M30" s="30" t="s">
        <v>190</v>
      </c>
      <c r="N30" s="53">
        <f t="shared" si="0"/>
        <v>65634</v>
      </c>
      <c r="O30" s="53">
        <f t="shared" si="1"/>
        <v>0</v>
      </c>
      <c r="P30" s="53">
        <f t="shared" si="2"/>
        <v>-65634</v>
      </c>
      <c r="Q30" s="53">
        <f t="shared" si="3"/>
        <v>65634</v>
      </c>
      <c r="R30" s="53">
        <f t="shared" si="4"/>
        <v>0</v>
      </c>
      <c r="S30" s="76">
        <f t="shared" si="5"/>
        <v>0</v>
      </c>
    </row>
    <row r="31" spans="1:19" s="29" customFormat="1" ht="99">
      <c r="A31" s="31">
        <v>27</v>
      </c>
      <c r="B31" s="69">
        <v>1421</v>
      </c>
      <c r="C31" s="70" t="s">
        <v>31</v>
      </c>
      <c r="D31" s="70" t="s">
        <v>32</v>
      </c>
      <c r="E31" s="31" t="s">
        <v>39</v>
      </c>
      <c r="F31" s="31" t="s">
        <v>191</v>
      </c>
      <c r="G31" s="61" t="s">
        <v>19</v>
      </c>
      <c r="H31" s="65"/>
      <c r="I31" s="59">
        <v>189966</v>
      </c>
      <c r="J31" s="75">
        <v>94983</v>
      </c>
      <c r="K31" s="75">
        <v>94983</v>
      </c>
      <c r="L31" s="64"/>
      <c r="M31" s="30" t="s">
        <v>190</v>
      </c>
      <c r="N31" s="53">
        <f t="shared" si="0"/>
        <v>94983</v>
      </c>
      <c r="O31" s="53">
        <f t="shared" si="1"/>
        <v>0</v>
      </c>
      <c r="P31" s="53">
        <f t="shared" si="2"/>
        <v>-94983</v>
      </c>
      <c r="Q31" s="53">
        <f t="shared" si="3"/>
        <v>94983</v>
      </c>
      <c r="R31" s="53">
        <f t="shared" si="4"/>
        <v>0</v>
      </c>
      <c r="S31" s="76">
        <f t="shared" si="5"/>
        <v>0</v>
      </c>
    </row>
    <row r="32" spans="1:19" s="29" customFormat="1" ht="99">
      <c r="A32" s="31">
        <v>28</v>
      </c>
      <c r="B32" s="69">
        <v>142702</v>
      </c>
      <c r="C32" s="31" t="s">
        <v>33</v>
      </c>
      <c r="D32" s="31" t="s">
        <v>14</v>
      </c>
      <c r="E32" s="31" t="s">
        <v>40</v>
      </c>
      <c r="F32" s="61" t="s">
        <v>192</v>
      </c>
      <c r="G32" s="83" t="s">
        <v>15</v>
      </c>
      <c r="H32" s="65"/>
      <c r="I32" s="59">
        <v>113210</v>
      </c>
      <c r="J32" s="75">
        <v>56605</v>
      </c>
      <c r="K32" s="75">
        <v>56605</v>
      </c>
      <c r="L32" s="64"/>
      <c r="M32" s="30" t="s">
        <v>41</v>
      </c>
      <c r="N32" s="53">
        <f t="shared" si="0"/>
        <v>56605</v>
      </c>
      <c r="O32" s="53">
        <f t="shared" si="1"/>
        <v>0</v>
      </c>
      <c r="P32" s="53">
        <f t="shared" si="2"/>
        <v>-56605</v>
      </c>
      <c r="Q32" s="53">
        <f t="shared" si="3"/>
        <v>56605</v>
      </c>
      <c r="R32" s="53">
        <f t="shared" si="4"/>
        <v>0</v>
      </c>
      <c r="S32" s="76">
        <f t="shared" si="5"/>
        <v>0</v>
      </c>
    </row>
    <row r="33" spans="1:19" s="29" customFormat="1" ht="214.5">
      <c r="A33" s="31">
        <v>29</v>
      </c>
      <c r="B33" s="69">
        <v>1430</v>
      </c>
      <c r="C33" s="31" t="s">
        <v>34</v>
      </c>
      <c r="D33" s="31" t="s">
        <v>32</v>
      </c>
      <c r="E33" s="31" t="s">
        <v>42</v>
      </c>
      <c r="F33" s="61" t="s">
        <v>193</v>
      </c>
      <c r="G33" s="83" t="s">
        <v>15</v>
      </c>
      <c r="H33" s="65"/>
      <c r="I33" s="59">
        <v>60000</v>
      </c>
      <c r="J33" s="75">
        <v>30000</v>
      </c>
      <c r="K33" s="75">
        <v>30000</v>
      </c>
      <c r="L33" s="64"/>
      <c r="M33" s="30" t="s">
        <v>194</v>
      </c>
      <c r="N33" s="53">
        <f t="shared" si="0"/>
        <v>30000</v>
      </c>
      <c r="O33" s="53">
        <f t="shared" si="1"/>
        <v>0</v>
      </c>
      <c r="P33" s="53">
        <f t="shared" si="2"/>
        <v>-30000</v>
      </c>
      <c r="Q33" s="53">
        <f t="shared" si="3"/>
        <v>30000</v>
      </c>
      <c r="R33" s="53">
        <f t="shared" si="4"/>
        <v>0</v>
      </c>
      <c r="S33" s="76">
        <f t="shared" si="5"/>
        <v>0</v>
      </c>
    </row>
    <row r="34" spans="1:19" s="29" customFormat="1" ht="99">
      <c r="A34" s="31">
        <v>30</v>
      </c>
      <c r="B34" s="69">
        <v>143502</v>
      </c>
      <c r="C34" s="31" t="s">
        <v>35</v>
      </c>
      <c r="D34" s="31" t="s">
        <v>14</v>
      </c>
      <c r="E34" s="31" t="s">
        <v>43</v>
      </c>
      <c r="F34" s="61" t="s">
        <v>196</v>
      </c>
      <c r="G34" s="61" t="s">
        <v>19</v>
      </c>
      <c r="H34" s="65"/>
      <c r="I34" s="59">
        <v>80000</v>
      </c>
      <c r="J34" s="75">
        <v>40000</v>
      </c>
      <c r="K34" s="64">
        <v>40000</v>
      </c>
      <c r="L34" s="64"/>
      <c r="M34" s="30" t="s">
        <v>197</v>
      </c>
      <c r="N34" s="53">
        <f t="shared" si="0"/>
        <v>40000</v>
      </c>
      <c r="O34" s="53">
        <f t="shared" si="1"/>
        <v>0</v>
      </c>
      <c r="P34" s="53">
        <f t="shared" si="2"/>
        <v>-40000</v>
      </c>
      <c r="Q34" s="53">
        <f t="shared" si="3"/>
        <v>40000</v>
      </c>
      <c r="R34" s="53">
        <f t="shared" si="4"/>
        <v>0</v>
      </c>
      <c r="S34" s="76">
        <f t="shared" si="5"/>
        <v>0</v>
      </c>
    </row>
    <row r="35" spans="1:19" s="17" customFormat="1" ht="148.5">
      <c r="A35" s="31">
        <v>31</v>
      </c>
      <c r="B35" s="63">
        <v>1604</v>
      </c>
      <c r="C35" s="31" t="s">
        <v>69</v>
      </c>
      <c r="D35" s="31" t="s">
        <v>70</v>
      </c>
      <c r="E35" s="30" t="s">
        <v>75</v>
      </c>
      <c r="F35" s="30" t="s">
        <v>76</v>
      </c>
      <c r="G35" s="31" t="s">
        <v>19</v>
      </c>
      <c r="H35" s="33">
        <v>11970</v>
      </c>
      <c r="I35" s="33">
        <v>53681</v>
      </c>
      <c r="J35" s="33">
        <v>25000</v>
      </c>
      <c r="K35" s="33">
        <v>26840</v>
      </c>
      <c r="L35" s="65"/>
      <c r="M35" s="30" t="s">
        <v>77</v>
      </c>
      <c r="N35" s="53">
        <f t="shared" si="0"/>
        <v>14870.5</v>
      </c>
      <c r="O35" s="53">
        <f t="shared" si="1"/>
        <v>10129.5</v>
      </c>
      <c r="P35" s="53">
        <f t="shared" si="2"/>
        <v>-14870.5</v>
      </c>
      <c r="Q35" s="53">
        <f t="shared" si="3"/>
        <v>26840.5</v>
      </c>
      <c r="R35" s="53">
        <f t="shared" si="4"/>
        <v>0.5</v>
      </c>
      <c r="S35" s="76">
        <f t="shared" si="5"/>
        <v>10129</v>
      </c>
    </row>
    <row r="36" spans="1:19" s="17" customFormat="1" ht="231">
      <c r="A36" s="31">
        <v>32</v>
      </c>
      <c r="B36" s="63">
        <v>1802</v>
      </c>
      <c r="C36" s="31" t="s">
        <v>71</v>
      </c>
      <c r="D36" s="31" t="s">
        <v>70</v>
      </c>
      <c r="E36" s="30" t="s">
        <v>78</v>
      </c>
      <c r="F36" s="30" t="s">
        <v>79</v>
      </c>
      <c r="G36" s="31" t="s">
        <v>19</v>
      </c>
      <c r="H36" s="33">
        <v>5071</v>
      </c>
      <c r="I36" s="33">
        <v>44000</v>
      </c>
      <c r="J36" s="33">
        <v>22000</v>
      </c>
      <c r="K36" s="33">
        <v>22000</v>
      </c>
      <c r="L36" s="33"/>
      <c r="M36" s="30" t="s">
        <v>80</v>
      </c>
      <c r="N36" s="53">
        <f t="shared" si="0"/>
        <v>16929</v>
      </c>
      <c r="O36" s="53">
        <f t="shared" si="1"/>
        <v>5071</v>
      </c>
      <c r="P36" s="53">
        <f t="shared" si="2"/>
        <v>-16929</v>
      </c>
      <c r="Q36" s="53">
        <f t="shared" si="3"/>
        <v>22000</v>
      </c>
      <c r="R36" s="53">
        <f t="shared" si="4"/>
        <v>0</v>
      </c>
      <c r="S36" s="76">
        <f t="shared" si="5"/>
        <v>5071</v>
      </c>
    </row>
    <row r="37" spans="1:19" s="17" customFormat="1" ht="165">
      <c r="A37" s="31">
        <v>33</v>
      </c>
      <c r="B37" s="63">
        <v>181105</v>
      </c>
      <c r="C37" s="31" t="s">
        <v>72</v>
      </c>
      <c r="D37" s="31" t="s">
        <v>14</v>
      </c>
      <c r="E37" s="30" t="s">
        <v>81</v>
      </c>
      <c r="F37" s="30" t="s">
        <v>82</v>
      </c>
      <c r="G37" s="31" t="s">
        <v>19</v>
      </c>
      <c r="H37" s="33">
        <v>8531</v>
      </c>
      <c r="I37" s="33">
        <v>12115</v>
      </c>
      <c r="J37" s="33"/>
      <c r="K37" s="33">
        <v>6058</v>
      </c>
      <c r="L37" s="65"/>
      <c r="M37" s="30" t="s">
        <v>83</v>
      </c>
      <c r="N37" s="53">
        <f t="shared" si="0"/>
        <v>-2473.5</v>
      </c>
      <c r="O37" s="53">
        <f t="shared" si="1"/>
        <v>2473.5</v>
      </c>
      <c r="P37" s="53">
        <f t="shared" si="2"/>
        <v>2473.5</v>
      </c>
      <c r="Q37" s="53">
        <f t="shared" si="3"/>
        <v>6057.5</v>
      </c>
      <c r="R37" s="53">
        <f t="shared" si="4"/>
        <v>-0.5</v>
      </c>
      <c r="S37" s="76">
        <f t="shared" si="5"/>
        <v>2474</v>
      </c>
    </row>
    <row r="38" spans="1:19" s="17" customFormat="1" ht="165">
      <c r="A38" s="31">
        <v>34</v>
      </c>
      <c r="B38" s="63">
        <v>1815</v>
      </c>
      <c r="C38" s="31" t="s">
        <v>73</v>
      </c>
      <c r="D38" s="31" t="s">
        <v>70</v>
      </c>
      <c r="E38" s="30" t="s">
        <v>84</v>
      </c>
      <c r="F38" s="30" t="s">
        <v>85</v>
      </c>
      <c r="G38" s="66" t="s">
        <v>15</v>
      </c>
      <c r="H38" s="33"/>
      <c r="I38" s="33">
        <v>141842</v>
      </c>
      <c r="J38" s="33">
        <v>70921</v>
      </c>
      <c r="K38" s="33">
        <v>70921</v>
      </c>
      <c r="L38" s="65"/>
      <c r="M38" s="30" t="s">
        <v>86</v>
      </c>
      <c r="N38" s="53">
        <f t="shared" si="0"/>
        <v>70921</v>
      </c>
      <c r="O38" s="53">
        <f t="shared" si="1"/>
        <v>0</v>
      </c>
      <c r="P38" s="53">
        <f t="shared" si="2"/>
        <v>-70921</v>
      </c>
      <c r="Q38" s="53">
        <f t="shared" si="3"/>
        <v>70921</v>
      </c>
      <c r="R38" s="53">
        <f t="shared" si="4"/>
        <v>0</v>
      </c>
      <c r="S38" s="76">
        <f t="shared" si="5"/>
        <v>0</v>
      </c>
    </row>
    <row r="39" spans="1:19" s="17" customFormat="1" ht="99">
      <c r="A39" s="31">
        <v>35</v>
      </c>
      <c r="B39" s="63">
        <v>181503</v>
      </c>
      <c r="C39" s="31" t="s">
        <v>74</v>
      </c>
      <c r="D39" s="31" t="s">
        <v>18</v>
      </c>
      <c r="E39" s="30" t="s">
        <v>87</v>
      </c>
      <c r="F39" s="30" t="s">
        <v>88</v>
      </c>
      <c r="G39" s="66" t="s">
        <v>15</v>
      </c>
      <c r="H39" s="33"/>
      <c r="I39" s="33">
        <v>90000</v>
      </c>
      <c r="J39" s="33">
        <v>45000</v>
      </c>
      <c r="K39" s="33">
        <v>45000</v>
      </c>
      <c r="L39" s="65"/>
      <c r="M39" s="30" t="s">
        <v>89</v>
      </c>
      <c r="N39" s="53">
        <f t="shared" si="0"/>
        <v>45000</v>
      </c>
      <c r="O39" s="53">
        <f t="shared" si="1"/>
        <v>0</v>
      </c>
      <c r="P39" s="53">
        <f t="shared" si="2"/>
        <v>-45000</v>
      </c>
      <c r="Q39" s="53">
        <f t="shared" si="3"/>
        <v>45000</v>
      </c>
      <c r="R39" s="53">
        <f t="shared" si="4"/>
        <v>0</v>
      </c>
      <c r="S39" s="76">
        <f t="shared" si="5"/>
        <v>0</v>
      </c>
    </row>
    <row r="40" spans="1:19" s="17" customFormat="1" ht="99">
      <c r="A40" s="31">
        <v>36</v>
      </c>
      <c r="B40" s="63">
        <v>181503</v>
      </c>
      <c r="C40" s="31" t="s">
        <v>74</v>
      </c>
      <c r="D40" s="31" t="s">
        <v>18</v>
      </c>
      <c r="E40" s="30" t="s">
        <v>90</v>
      </c>
      <c r="F40" s="30" t="s">
        <v>91</v>
      </c>
      <c r="G40" s="66" t="s">
        <v>15</v>
      </c>
      <c r="H40" s="33"/>
      <c r="I40" s="33">
        <v>90000</v>
      </c>
      <c r="J40" s="33">
        <v>45000</v>
      </c>
      <c r="K40" s="33">
        <v>45000</v>
      </c>
      <c r="L40" s="65"/>
      <c r="M40" s="30" t="s">
        <v>89</v>
      </c>
      <c r="N40" s="53">
        <f t="shared" si="0"/>
        <v>45000</v>
      </c>
      <c r="O40" s="53">
        <f t="shared" si="1"/>
        <v>0</v>
      </c>
      <c r="P40" s="53">
        <f t="shared" si="2"/>
        <v>-45000</v>
      </c>
      <c r="Q40" s="53">
        <f t="shared" si="3"/>
        <v>45000</v>
      </c>
      <c r="R40" s="53">
        <f t="shared" si="4"/>
        <v>0</v>
      </c>
      <c r="S40" s="76">
        <f t="shared" si="5"/>
        <v>0</v>
      </c>
    </row>
    <row r="41" spans="1:19" s="29" customFormat="1" ht="231">
      <c r="A41" s="31">
        <v>37</v>
      </c>
      <c r="B41" s="48" t="s">
        <v>155</v>
      </c>
      <c r="C41" s="31" t="s">
        <v>156</v>
      </c>
      <c r="D41" s="31" t="s">
        <v>14</v>
      </c>
      <c r="E41" s="31" t="s">
        <v>159</v>
      </c>
      <c r="F41" s="78" t="s">
        <v>160</v>
      </c>
      <c r="G41" s="61" t="s">
        <v>146</v>
      </c>
      <c r="H41" s="65"/>
      <c r="I41" s="33">
        <v>71902</v>
      </c>
      <c r="J41" s="33">
        <v>35951</v>
      </c>
      <c r="K41" s="33">
        <v>35951</v>
      </c>
      <c r="L41" s="80"/>
      <c r="M41" s="30" t="s">
        <v>161</v>
      </c>
      <c r="N41" s="53">
        <f t="shared" si="0"/>
        <v>35951</v>
      </c>
      <c r="O41" s="53">
        <f t="shared" si="1"/>
        <v>0</v>
      </c>
      <c r="P41" s="53">
        <f t="shared" si="2"/>
        <v>-35951</v>
      </c>
      <c r="Q41" s="53">
        <f t="shared" si="3"/>
        <v>35951</v>
      </c>
      <c r="R41" s="53">
        <f t="shared" si="4"/>
        <v>0</v>
      </c>
      <c r="S41" s="76">
        <f t="shared" si="5"/>
        <v>0</v>
      </c>
    </row>
    <row r="42" spans="1:19" s="29" customFormat="1" ht="148.5">
      <c r="A42" s="31">
        <v>38</v>
      </c>
      <c r="B42" s="48" t="s">
        <v>155</v>
      </c>
      <c r="C42" s="31" t="s">
        <v>156</v>
      </c>
      <c r="D42" s="31" t="s">
        <v>14</v>
      </c>
      <c r="E42" s="31" t="s">
        <v>162</v>
      </c>
      <c r="F42" s="78" t="s">
        <v>163</v>
      </c>
      <c r="G42" s="61" t="s">
        <v>146</v>
      </c>
      <c r="H42" s="65"/>
      <c r="I42" s="33">
        <v>79938</v>
      </c>
      <c r="J42" s="33">
        <v>39969</v>
      </c>
      <c r="K42" s="33">
        <v>39969</v>
      </c>
      <c r="L42" s="80"/>
      <c r="M42" s="30" t="s">
        <v>161</v>
      </c>
      <c r="N42" s="53">
        <f t="shared" si="0"/>
        <v>39969</v>
      </c>
      <c r="O42" s="53">
        <f t="shared" si="1"/>
        <v>0</v>
      </c>
      <c r="P42" s="53">
        <f t="shared" si="2"/>
        <v>-39969</v>
      </c>
      <c r="Q42" s="53">
        <f t="shared" si="3"/>
        <v>39969</v>
      </c>
      <c r="R42" s="53">
        <f t="shared" si="4"/>
        <v>0</v>
      </c>
      <c r="S42" s="76">
        <f t="shared" si="5"/>
        <v>0</v>
      </c>
    </row>
    <row r="43" spans="1:19" s="29" customFormat="1" ht="214.5">
      <c r="A43" s="31">
        <v>39</v>
      </c>
      <c r="B43" s="48" t="s">
        <v>157</v>
      </c>
      <c r="C43" s="31" t="s">
        <v>158</v>
      </c>
      <c r="D43" s="31" t="s">
        <v>14</v>
      </c>
      <c r="E43" s="31" t="s">
        <v>164</v>
      </c>
      <c r="F43" s="78" t="s">
        <v>165</v>
      </c>
      <c r="G43" s="61" t="s">
        <v>119</v>
      </c>
      <c r="H43" s="65">
        <v>1500</v>
      </c>
      <c r="I43" s="33">
        <v>116019.64</v>
      </c>
      <c r="J43" s="33">
        <v>58010</v>
      </c>
      <c r="K43" s="33">
        <v>58009.64</v>
      </c>
      <c r="L43" s="80"/>
      <c r="M43" s="30" t="s">
        <v>166</v>
      </c>
      <c r="N43" s="53">
        <f t="shared" si="0"/>
        <v>56509.82</v>
      </c>
      <c r="O43" s="53">
        <f t="shared" si="1"/>
        <v>1500.1800000000003</v>
      </c>
      <c r="P43" s="53">
        <f t="shared" si="2"/>
        <v>-56509.82</v>
      </c>
      <c r="Q43" s="53">
        <f t="shared" si="3"/>
        <v>58009.82</v>
      </c>
      <c r="R43" s="53">
        <f t="shared" si="4"/>
        <v>0.18000000000029104</v>
      </c>
      <c r="S43" s="76">
        <f t="shared" si="5"/>
        <v>1500</v>
      </c>
    </row>
    <row r="44" spans="1:19" s="29" customFormat="1" ht="214.5">
      <c r="A44" s="31">
        <v>40</v>
      </c>
      <c r="B44" s="48" t="s">
        <v>157</v>
      </c>
      <c r="C44" s="31" t="s">
        <v>158</v>
      </c>
      <c r="D44" s="31" t="s">
        <v>14</v>
      </c>
      <c r="E44" s="31" t="s">
        <v>167</v>
      </c>
      <c r="F44" s="78" t="s">
        <v>168</v>
      </c>
      <c r="G44" s="61" t="s">
        <v>119</v>
      </c>
      <c r="H44" s="65">
        <v>1000</v>
      </c>
      <c r="I44" s="33">
        <v>39432.62</v>
      </c>
      <c r="J44" s="33">
        <v>19717</v>
      </c>
      <c r="K44" s="33">
        <v>19716</v>
      </c>
      <c r="L44" s="80"/>
      <c r="M44" s="30" t="s">
        <v>166</v>
      </c>
      <c r="N44" s="53">
        <f t="shared" si="0"/>
        <v>18716.31</v>
      </c>
      <c r="O44" s="53">
        <f t="shared" si="1"/>
        <v>1000.6899999999987</v>
      </c>
      <c r="P44" s="53">
        <f t="shared" si="2"/>
        <v>-18716.31</v>
      </c>
      <c r="Q44" s="53">
        <f t="shared" si="3"/>
        <v>19716.31</v>
      </c>
      <c r="R44" s="53">
        <f t="shared" si="4"/>
        <v>0.3100000000013097</v>
      </c>
      <c r="S44" s="76">
        <f t="shared" si="5"/>
        <v>1000.3799999999974</v>
      </c>
    </row>
    <row r="45" spans="1:19" s="29" customFormat="1" ht="214.5">
      <c r="A45" s="31">
        <v>41</v>
      </c>
      <c r="B45" s="48" t="s">
        <v>157</v>
      </c>
      <c r="C45" s="31" t="s">
        <v>158</v>
      </c>
      <c r="D45" s="31" t="s">
        <v>14</v>
      </c>
      <c r="E45" s="31" t="s">
        <v>167</v>
      </c>
      <c r="F45" s="78" t="s">
        <v>169</v>
      </c>
      <c r="G45" s="61" t="s">
        <v>119</v>
      </c>
      <c r="H45" s="65"/>
      <c r="I45" s="33">
        <v>9471</v>
      </c>
      <c r="J45" s="33">
        <v>4736</v>
      </c>
      <c r="K45" s="33">
        <v>4735</v>
      </c>
      <c r="L45" s="80"/>
      <c r="M45" s="30" t="s">
        <v>166</v>
      </c>
      <c r="N45" s="53">
        <f t="shared" si="0"/>
        <v>4735.5</v>
      </c>
      <c r="O45" s="53">
        <f t="shared" si="1"/>
        <v>0.5</v>
      </c>
      <c r="P45" s="53">
        <f t="shared" si="2"/>
        <v>-4735.5</v>
      </c>
      <c r="Q45" s="53">
        <f t="shared" si="3"/>
        <v>4735.5</v>
      </c>
      <c r="R45" s="53">
        <f t="shared" si="4"/>
        <v>0.5</v>
      </c>
      <c r="S45" s="76">
        <f t="shared" si="5"/>
        <v>0</v>
      </c>
    </row>
    <row r="46" spans="1:19" s="29" customFormat="1" ht="99">
      <c r="A46" s="31">
        <v>42</v>
      </c>
      <c r="B46" s="69">
        <v>3002</v>
      </c>
      <c r="C46" s="31" t="s">
        <v>52</v>
      </c>
      <c r="D46" s="31" t="s">
        <v>32</v>
      </c>
      <c r="E46" s="30" t="s">
        <v>57</v>
      </c>
      <c r="F46" s="30" t="s">
        <v>198</v>
      </c>
      <c r="G46" s="31" t="s">
        <v>19</v>
      </c>
      <c r="H46" s="64"/>
      <c r="I46" s="64">
        <v>307268</v>
      </c>
      <c r="J46" s="64">
        <v>154000</v>
      </c>
      <c r="K46" s="64">
        <f>I46-J46</f>
        <v>153268</v>
      </c>
      <c r="L46" s="64"/>
      <c r="M46" s="30" t="s">
        <v>58</v>
      </c>
      <c r="N46" s="53">
        <f t="shared" si="0"/>
        <v>153634</v>
      </c>
      <c r="O46" s="53">
        <f t="shared" si="1"/>
        <v>366</v>
      </c>
      <c r="P46" s="53">
        <f t="shared" si="2"/>
        <v>-153634</v>
      </c>
      <c r="Q46" s="53">
        <f t="shared" si="3"/>
        <v>153634</v>
      </c>
      <c r="R46" s="53">
        <f t="shared" si="4"/>
        <v>366</v>
      </c>
      <c r="S46" s="76">
        <f t="shared" si="5"/>
        <v>0</v>
      </c>
    </row>
    <row r="47" spans="1:18" s="20" customFormat="1" ht="18">
      <c r="A47" s="21" t="s">
        <v>13</v>
      </c>
      <c r="B47" s="21" t="s">
        <v>13</v>
      </c>
      <c r="C47" s="21" t="s">
        <v>13</v>
      </c>
      <c r="D47" s="21" t="s">
        <v>13</v>
      </c>
      <c r="E47" s="21" t="s">
        <v>13</v>
      </c>
      <c r="F47" s="21" t="s">
        <v>13</v>
      </c>
      <c r="G47" s="21" t="s">
        <v>12</v>
      </c>
      <c r="H47" s="22">
        <f>SUM(H5:H46)</f>
        <v>401423.31999999995</v>
      </c>
      <c r="I47" s="22">
        <f>SUM(I5:I46)</f>
        <v>5915303.6899999995</v>
      </c>
      <c r="J47" s="22">
        <f>SUM(J5:J46)</f>
        <v>2614404</v>
      </c>
      <c r="K47" s="22">
        <f>SUM(K5:K46)</f>
        <v>2930210.64</v>
      </c>
      <c r="L47" s="22">
        <f>SUM(L5:L46)</f>
        <v>0</v>
      </c>
      <c r="M47" s="21" t="s">
        <v>13</v>
      </c>
      <c r="N47" s="54"/>
      <c r="O47" s="54"/>
      <c r="P47" s="54"/>
      <c r="Q47" s="54"/>
      <c r="R47" s="54"/>
    </row>
  </sheetData>
  <sheetProtection/>
  <autoFilter ref="A4:M47"/>
  <mergeCells count="1">
    <mergeCell ref="A1:M1"/>
  </mergeCells>
  <printOptions/>
  <pageMargins left="0.39" right="0.21" top="0.37" bottom="0.41" header="0.17" footer="0.17"/>
  <pageSetup horizontalDpi="600" verticalDpi="600" orientation="landscape" paperSize="9" scale="4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Pamerska Anna</dc:creator>
  <cp:keywords/>
  <dc:description/>
  <cp:lastModifiedBy>Pamerska Anna</cp:lastModifiedBy>
  <cp:lastPrinted>2013-09-11T10:36:57Z</cp:lastPrinted>
  <dcterms:created xsi:type="dcterms:W3CDTF">2009-07-22T09:55:55Z</dcterms:created>
  <dcterms:modified xsi:type="dcterms:W3CDTF">2013-09-11T10:46:34Z</dcterms:modified>
  <cp:category/>
  <cp:version/>
  <cp:contentType/>
  <cp:contentStatus/>
</cp:coreProperties>
</file>